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75" windowHeight="6660" activeTab="0"/>
  </bookViews>
  <sheets>
    <sheet name="148 DILG-SEPTEMBER'18" sheetId="1" r:id="rId1"/>
    <sheet name="Sheet1" sheetId="2" r:id="rId2"/>
  </sheets>
  <definedNames>
    <definedName name="height">#REF!</definedName>
  </definedNames>
  <calcPr fullCalcOnLoad="1"/>
</workbook>
</file>

<file path=xl/sharedStrings.xml><?xml version="1.0" encoding="utf-8"?>
<sst xmlns="http://schemas.openxmlformats.org/spreadsheetml/2006/main" count="761" uniqueCount="440">
  <si>
    <t>Name of Officers/Employee</t>
  </si>
  <si>
    <t>Total</t>
  </si>
  <si>
    <t>CERTIFIED CORRECT:</t>
  </si>
  <si>
    <t>SUMMARY:</t>
  </si>
  <si>
    <t>Abejar, Dulce</t>
  </si>
  <si>
    <t>Almirante, Nazlah Marie</t>
  </si>
  <si>
    <t>Barbac, Belejandre</t>
  </si>
  <si>
    <t>Ellevera, Geronimo</t>
  </si>
  <si>
    <t>Rugay, Wilma</t>
  </si>
  <si>
    <t>Tecson, Marife</t>
  </si>
  <si>
    <t>Abejo, Aldous</t>
  </si>
  <si>
    <t>AGING OF ADVANCES TO OFFICERS AND EMPLOYEES</t>
  </si>
  <si>
    <t>Abellanosa, Donnahville</t>
  </si>
  <si>
    <t>Adaza, Homobono</t>
  </si>
  <si>
    <t>Aguilar, Claudio</t>
  </si>
  <si>
    <t>Aguilar, Monico</t>
  </si>
  <si>
    <t>Aguilar, Ramon</t>
  </si>
  <si>
    <t>Aguiñot, Custodio</t>
  </si>
  <si>
    <t>Alamban,Alvin</t>
  </si>
  <si>
    <t>Alera, Maurino</t>
  </si>
  <si>
    <t>Amplayo, Nestor</t>
  </si>
  <si>
    <t>Anayron, Grace</t>
  </si>
  <si>
    <t>Andaya, Alexandra</t>
  </si>
  <si>
    <t>Aparecio, Antonieco</t>
  </si>
  <si>
    <t>Arengo, Arturo</t>
  </si>
  <si>
    <t>Babiera, Norris</t>
  </si>
  <si>
    <t>Barcenas, Guillerma</t>
  </si>
  <si>
    <t>Baritua, Leonardo</t>
  </si>
  <si>
    <t>Barros, Roque</t>
  </si>
  <si>
    <t>Beltran, Maita</t>
  </si>
  <si>
    <t>Caidic, Johannes</t>
  </si>
  <si>
    <t>Calingin, Lorimer</t>
  </si>
  <si>
    <t>Calit, Raul</t>
  </si>
  <si>
    <t>Casiño, Ma. Bebina</t>
  </si>
  <si>
    <t>Castil, Florante</t>
  </si>
  <si>
    <t>Cezar, Roberto</t>
  </si>
  <si>
    <t>Chua, Alex</t>
  </si>
  <si>
    <t>Coloma, Ernesto</t>
  </si>
  <si>
    <t>Cristobal, Mila</t>
  </si>
  <si>
    <t>Crystal, Emerson</t>
  </si>
  <si>
    <t>Daumar, Perla Judith</t>
  </si>
  <si>
    <t>Degamon, Corazon</t>
  </si>
  <si>
    <t>Dotarot, Marito</t>
  </si>
  <si>
    <t>Duat, Dioscoro</t>
  </si>
  <si>
    <t>Emano, Vicente</t>
  </si>
  <si>
    <t>Escobar, Cecilia</t>
  </si>
  <si>
    <t>Fernan, Portia</t>
  </si>
  <si>
    <t>Fernandez, Mary Ann</t>
  </si>
  <si>
    <t>Gabales, Carmen</t>
  </si>
  <si>
    <t>Gabutina, Patrick</t>
  </si>
  <si>
    <t>Galindo, Jessica</t>
  </si>
  <si>
    <t>Galleto, Joy Joseph</t>
  </si>
  <si>
    <t>Gallogo, Genie</t>
  </si>
  <si>
    <t>Ganzon, Felix</t>
  </si>
  <si>
    <t>Gepte, Richard</t>
  </si>
  <si>
    <t>Gomez, Venustiano</t>
  </si>
  <si>
    <t>Gualberto, Farah</t>
  </si>
  <si>
    <t>Guibone, Cancio Nicanor</t>
  </si>
  <si>
    <t>Hebia, Nestor</t>
  </si>
  <si>
    <t>Honculada, Longino</t>
  </si>
  <si>
    <t>Jamito, Emmanuel</t>
  </si>
  <si>
    <t>Janubas, Pablito</t>
  </si>
  <si>
    <t>Lim, Gilbert</t>
  </si>
  <si>
    <t>Llagas, Adulfo</t>
  </si>
  <si>
    <t>Llagas, Jonathan</t>
  </si>
  <si>
    <t>Lobendina, Archibald</t>
  </si>
  <si>
    <t>Lobendina, Edwin</t>
  </si>
  <si>
    <t>Lustre, Antonio</t>
  </si>
  <si>
    <t>Madroño, Florante</t>
  </si>
  <si>
    <t>Marata, Josefina</t>
  </si>
  <si>
    <t>Medalle, Cielo</t>
  </si>
  <si>
    <t>Mediante, Mario</t>
  </si>
  <si>
    <t>Mendoza, Ryan</t>
  </si>
  <si>
    <t>Miguela, Felipe</t>
  </si>
  <si>
    <t>Montes, Raul</t>
  </si>
  <si>
    <t>Nery, Evelyn</t>
  </si>
  <si>
    <t>Paderanga, Miguel</t>
  </si>
  <si>
    <t>Pagalan, Elizabeth</t>
  </si>
  <si>
    <t>Panganiban, Jo-Michael</t>
  </si>
  <si>
    <t>Parrado, Aleth</t>
  </si>
  <si>
    <t>Pineda, Daniel</t>
  </si>
  <si>
    <t>Porlares, Jose Manolo</t>
  </si>
  <si>
    <t>Rakim, Alaika</t>
  </si>
  <si>
    <t>Ranoja, Felix</t>
  </si>
  <si>
    <t>Salva, Forthellie</t>
  </si>
  <si>
    <t>Santos, Jenneth</t>
  </si>
  <si>
    <t>Sinoc, Kimberly</t>
  </si>
  <si>
    <t>Soldevilla, Jerome</t>
  </si>
  <si>
    <t>Sumastre, Norman</t>
  </si>
  <si>
    <t>Tabamo, Remelito</t>
  </si>
  <si>
    <t>Tac-an, Julito</t>
  </si>
  <si>
    <t>Tagarda, Dominador</t>
  </si>
  <si>
    <t>Talanda, Frederico</t>
  </si>
  <si>
    <t>Taytay, Agustina</t>
  </si>
  <si>
    <t>Taytay, Godofredo</t>
  </si>
  <si>
    <t>Tumacas, Alfredo</t>
  </si>
  <si>
    <t>Vallecer, Matthew</t>
  </si>
  <si>
    <t>Valmores, Neil</t>
  </si>
  <si>
    <t>Verganio, Rogelio</t>
  </si>
  <si>
    <t>Vidaure, Alexis</t>
  </si>
  <si>
    <t>Villacura, Ronel</t>
  </si>
  <si>
    <t>Wabe, Elmer</t>
  </si>
  <si>
    <t>Waga, D.</t>
  </si>
  <si>
    <t>Waga, Edwin</t>
  </si>
  <si>
    <t>Ybañez, Roberto</t>
  </si>
  <si>
    <t>Zamayla, Martin</t>
  </si>
  <si>
    <t>Zamora, Joel</t>
  </si>
  <si>
    <t>OTHER  OFFICES</t>
  </si>
  <si>
    <t>Arellano, Mercedes</t>
  </si>
  <si>
    <t>Bonghanoy, Cerilo</t>
  </si>
  <si>
    <t>Ebarle, Herberto</t>
  </si>
  <si>
    <t>Fernandez, Eugenio</t>
  </si>
  <si>
    <t>Ortega, Fernando</t>
  </si>
  <si>
    <t>Pantanosas, Frederick</t>
  </si>
  <si>
    <t>Caiña, Jimmy</t>
  </si>
  <si>
    <t>Mosquida, Sol</t>
  </si>
  <si>
    <t>Naces, Eric</t>
  </si>
  <si>
    <t>Alido, Marivic</t>
  </si>
  <si>
    <t>Mabelin, Elvisa</t>
  </si>
  <si>
    <t>Ramosa, Alfonso</t>
  </si>
  <si>
    <t>Waga, Paul Joel</t>
  </si>
  <si>
    <t>Bernaldez, Jabi</t>
  </si>
  <si>
    <t>Paceño, Cecilio</t>
  </si>
  <si>
    <t>Pimental, Cirilo</t>
  </si>
  <si>
    <t>Ursal, Geodiguil</t>
  </si>
  <si>
    <t>Miego, Catherine</t>
  </si>
  <si>
    <t>Villones, Rodel</t>
  </si>
  <si>
    <t>Azis, Chuchi</t>
  </si>
  <si>
    <t>Beringuel, Ryan</t>
  </si>
  <si>
    <t>Bibera, Wilfredo</t>
  </si>
  <si>
    <t>Kho, Arsenio</t>
  </si>
  <si>
    <t>Mabelin, Emee Grace</t>
  </si>
  <si>
    <t>Pioquinto, Melina</t>
  </si>
  <si>
    <t>Pacuribot, Nar</t>
  </si>
  <si>
    <t>Neri, Caroline</t>
  </si>
  <si>
    <t>Villaver, Erwin</t>
  </si>
  <si>
    <t>Sorilla, Kathleen</t>
  </si>
  <si>
    <t>Almendrala, Roderick John</t>
  </si>
  <si>
    <t>Dajuya, Josias</t>
  </si>
  <si>
    <t>Duhaylungsod, Premecias</t>
  </si>
  <si>
    <t>Emano, Alex</t>
  </si>
  <si>
    <t>Ledesma, Fritzie</t>
  </si>
  <si>
    <t>Mejorada, Ramil</t>
  </si>
  <si>
    <t>Mediana, Ricardo</t>
  </si>
  <si>
    <t>Noli, Threjann Ace</t>
  </si>
  <si>
    <t>Obsioma, Ernie</t>
  </si>
  <si>
    <t>Rabe, Zorobabel</t>
  </si>
  <si>
    <t>Saarenas, Serina</t>
  </si>
  <si>
    <t>Valde, Kenneth</t>
  </si>
  <si>
    <t>Valmores, Buenaventurada</t>
  </si>
  <si>
    <t>Waga, Yvonne</t>
  </si>
  <si>
    <t>Banno, Jose</t>
  </si>
  <si>
    <t>Regalado, Eduardo</t>
  </si>
  <si>
    <t>Palanan, Elizalda</t>
  </si>
  <si>
    <t>Yamaro, Antero Jr.</t>
  </si>
  <si>
    <t>Page 9 of 9 Pages</t>
  </si>
  <si>
    <t>Date</t>
  </si>
  <si>
    <t>Granted</t>
  </si>
  <si>
    <t>Bagas, Evelyn</t>
  </si>
  <si>
    <t>Caberte, Gemma</t>
  </si>
  <si>
    <t>Lagbas, Geronimo</t>
  </si>
  <si>
    <t>Moreno, Oscar</t>
  </si>
  <si>
    <t>Mugot, Emmanuel</t>
  </si>
  <si>
    <t>Maputol, Danilo</t>
  </si>
  <si>
    <t>Oca, Marlene</t>
  </si>
  <si>
    <t>Sescon, Conrado</t>
  </si>
  <si>
    <t>Suralta, Rheaphl</t>
  </si>
  <si>
    <t>Albarece, Joan</t>
  </si>
  <si>
    <t>Baliton, Claudita</t>
  </si>
  <si>
    <t>Belacho, Stephen</t>
  </si>
  <si>
    <t>Calang, Salvador</t>
  </si>
  <si>
    <t>del Rosario, Virginia</t>
  </si>
  <si>
    <t>Duron, Oliver</t>
  </si>
  <si>
    <t>Manticajon, Alberto</t>
  </si>
  <si>
    <t>Marquez, Romeo</t>
  </si>
  <si>
    <t>Pajo, Rustico</t>
  </si>
  <si>
    <t>Polestico, Tadeo</t>
  </si>
  <si>
    <t>Yañez, Clint Kenneth</t>
  </si>
  <si>
    <t>Olarte, Ralph Henry</t>
  </si>
  <si>
    <t>Ubanan, Letecia</t>
  </si>
  <si>
    <t>Nacalaban, Erlinda</t>
  </si>
  <si>
    <t xml:space="preserve">Date </t>
  </si>
  <si>
    <t>Bagongon, Pinky</t>
  </si>
  <si>
    <t>Bersabal, Marvin</t>
  </si>
  <si>
    <t>Bonoan, Ulda Elisa Rebuta</t>
  </si>
  <si>
    <t>de Gracia, Leonora</t>
  </si>
  <si>
    <t>Gales, Cecillio</t>
  </si>
  <si>
    <t>Manoto, Elsa</t>
  </si>
  <si>
    <t>Mercado, Maximo Jr</t>
  </si>
  <si>
    <t>Nacalaban, Llyod</t>
  </si>
  <si>
    <t>Nery. Ramon</t>
  </si>
  <si>
    <t>Quina,Demosthenes Jr.</t>
  </si>
  <si>
    <t>Resma , Benjamen</t>
  </si>
  <si>
    <t>Roa, Meriam</t>
  </si>
  <si>
    <t>Rojo Wilour</t>
  </si>
  <si>
    <t>Sajulga, Chedelyn Aissa</t>
  </si>
  <si>
    <t>Salahudin Macaaya</t>
  </si>
  <si>
    <t>Serino, Jennefer</t>
  </si>
  <si>
    <t>April'13</t>
  </si>
  <si>
    <t>Purpose</t>
  </si>
  <si>
    <t>confidential</t>
  </si>
  <si>
    <t>travel</t>
  </si>
  <si>
    <t>petty cash</t>
  </si>
  <si>
    <t>spareparts</t>
  </si>
  <si>
    <t>medicine</t>
  </si>
  <si>
    <t>gasoline</t>
  </si>
  <si>
    <t>closing of books</t>
  </si>
  <si>
    <t>supplies</t>
  </si>
  <si>
    <t>various activities</t>
  </si>
  <si>
    <t>TRAVEL</t>
  </si>
  <si>
    <t>Jipos, Florante</t>
  </si>
  <si>
    <t>Pacamalan, Edmundo</t>
  </si>
  <si>
    <t>Rivera, Marilou</t>
  </si>
  <si>
    <t>Apatan, Resurrection</t>
  </si>
  <si>
    <t>Cabiasa, Christine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</si>
  <si>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</si>
  <si>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</si>
  <si>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</si>
  <si>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</si>
  <si>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</si>
  <si>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</si>
  <si>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</si>
  <si>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&amp; Above</t>
  </si>
  <si>
    <t>Amount Due</t>
  </si>
  <si>
    <t xml:space="preserve"> </t>
  </si>
  <si>
    <t>Bernados, Alberto</t>
  </si>
  <si>
    <t>Caidic, Carol</t>
  </si>
  <si>
    <t>Dumadag, Virgilia</t>
  </si>
  <si>
    <t>Gomez, Maritez</t>
  </si>
  <si>
    <t>Rodas, Jonafe</t>
  </si>
  <si>
    <t>Saclot, Jeffrey</t>
  </si>
  <si>
    <t>Sotto, Ernesto</t>
  </si>
  <si>
    <t>AMOUNT DUE</t>
  </si>
  <si>
    <t>disaster activities</t>
  </si>
  <si>
    <t>prisoners subs.</t>
  </si>
  <si>
    <t>Toledo, Delia</t>
  </si>
  <si>
    <t>Violon, Ronald Jame</t>
  </si>
  <si>
    <t>subsistence</t>
  </si>
  <si>
    <t>Bascug, Josefino</t>
  </si>
  <si>
    <t>Bolo, Lester</t>
  </si>
  <si>
    <t>Burias, Mary Jane</t>
  </si>
  <si>
    <t>various</t>
  </si>
  <si>
    <t>Uriarte, Stanley</t>
  </si>
  <si>
    <t>Abbu, Florencia</t>
  </si>
  <si>
    <t>Damasing, Henry</t>
  </si>
  <si>
    <t>GRAND TOTAL</t>
  </si>
  <si>
    <t>Abbu, Floramae</t>
  </si>
  <si>
    <t>Balangiao, Romeo</t>
  </si>
  <si>
    <t>Obina, Joel</t>
  </si>
  <si>
    <t>Salarda, Mervin</t>
  </si>
  <si>
    <t>Tagocon, Loreto</t>
  </si>
  <si>
    <t>Peñalosa, Allyn</t>
  </si>
  <si>
    <t>Yagao, Hildegrade</t>
  </si>
  <si>
    <t>NOTE:</t>
  </si>
  <si>
    <t>Some items are subject for verifications.</t>
  </si>
  <si>
    <t>PREPARED BY :</t>
  </si>
  <si>
    <t xml:space="preserve">         SUSAN A. NANOL</t>
  </si>
  <si>
    <t xml:space="preserve">    MARILOU M. RIVERA</t>
  </si>
  <si>
    <t xml:space="preserve">      Administrative Officer V</t>
  </si>
  <si>
    <t xml:space="preserve"> Acting Provincial Accountant</t>
  </si>
  <si>
    <t>Page 8 of 8 Pages</t>
  </si>
  <si>
    <t>Olamit, Liza</t>
  </si>
  <si>
    <t>Rosales, Sherlita</t>
  </si>
  <si>
    <t>SUB-TOTAL</t>
  </si>
  <si>
    <t>Apatan, Bryan</t>
  </si>
  <si>
    <t>Asinero, Rodel</t>
  </si>
  <si>
    <t>Tecson, Linda</t>
  </si>
  <si>
    <t>Hisoler, Rosemarie</t>
  </si>
  <si>
    <t>Miranda, Ryan Anthony</t>
  </si>
  <si>
    <t>Ocot, Maryden</t>
  </si>
  <si>
    <t>Page 2 of 8 Pages</t>
  </si>
  <si>
    <t>Page 3 of 8 Pages</t>
  </si>
  <si>
    <t>Page 5 of 8 Pages</t>
  </si>
  <si>
    <t>Page 6 of 8 Pages</t>
  </si>
  <si>
    <t>Page 7 of 8 Pages</t>
  </si>
  <si>
    <t>Escatran, Emmanuel</t>
  </si>
  <si>
    <t>san.aging148AAOE 09/06/16</t>
  </si>
  <si>
    <t>Acera, Everlyn</t>
  </si>
  <si>
    <t>Barlisan, Belly</t>
  </si>
  <si>
    <t>LOGESTICAL NEED</t>
  </si>
  <si>
    <t>STAMPS</t>
  </si>
  <si>
    <t>BRGY ELECT/5/17</t>
  </si>
  <si>
    <t>seminar</t>
  </si>
  <si>
    <t>Aroma, Glenn Anthony</t>
  </si>
  <si>
    <t>Bacan, Cezar</t>
  </si>
  <si>
    <t>registration</t>
  </si>
  <si>
    <t>9/22/1998,3/03/99</t>
  </si>
  <si>
    <t>meals</t>
  </si>
  <si>
    <t>RPTA WORKSHOP</t>
  </si>
  <si>
    <t>VARIOUS</t>
  </si>
  <si>
    <t>Chavez, Macrobio (Deceased)</t>
  </si>
  <si>
    <t>GASOLINE</t>
  </si>
  <si>
    <t>OPERATIONAL EXP.</t>
  </si>
  <si>
    <t>variuous</t>
  </si>
  <si>
    <t>womens month</t>
  </si>
  <si>
    <t>Del Fiero, Roy (Deceased)</t>
  </si>
  <si>
    <t>Densing, Otillo</t>
  </si>
  <si>
    <t>brgy .assistance</t>
  </si>
  <si>
    <t>meeting w/chief exec.</t>
  </si>
  <si>
    <t>Emano, Yevgeny Vincente</t>
  </si>
  <si>
    <t>confe/intellegence</t>
  </si>
  <si>
    <t>Fernandez, Marivic (Deceased)</t>
  </si>
  <si>
    <t>Guibone, Cancio</t>
  </si>
  <si>
    <t>strategic planning, travel</t>
  </si>
  <si>
    <t>Guibone, Noel (Deceased)</t>
  </si>
  <si>
    <t>Jagape, Guillermo  (Deceased)</t>
  </si>
  <si>
    <t>Labis, Admiral   (Deceased)</t>
  </si>
  <si>
    <t>Lago, Lovelle</t>
  </si>
  <si>
    <t>Lechoncito, Concordio  (Deceased)</t>
  </si>
  <si>
    <t>Lugod, Lois Marie</t>
  </si>
  <si>
    <t>for bowling</t>
  </si>
  <si>
    <t>Maestre,Rhobert</t>
  </si>
  <si>
    <t>confedential</t>
  </si>
  <si>
    <t>Pagaran, Mikel Carlo</t>
  </si>
  <si>
    <t>Pimentel, Cirilo</t>
  </si>
  <si>
    <t>DEFRAY DURING REG.SESSIONS</t>
  </si>
  <si>
    <t>Redera, Carmen - DILG</t>
  </si>
  <si>
    <t>tev, supplies</t>
  </si>
  <si>
    <t>Rivera, Maricel</t>
  </si>
  <si>
    <t>Mis.Or Prov'l.Housing proj.</t>
  </si>
  <si>
    <t>Rodriguez, Joneth</t>
  </si>
  <si>
    <t>Sabio, Johanna</t>
  </si>
  <si>
    <t>turn-over at Lantad</t>
  </si>
  <si>
    <t>Prov'l.Disaster</t>
  </si>
  <si>
    <t>Violon, Ronald</t>
  </si>
  <si>
    <t>Yañez, Roberto</t>
  </si>
  <si>
    <t>GENERAL FUND PROPER</t>
  </si>
  <si>
    <t>Alaba, Jener</t>
  </si>
  <si>
    <t>Alvarece, Joan</t>
  </si>
  <si>
    <t>Khu, Fredrick</t>
  </si>
  <si>
    <t>Villacura, Ronnel</t>
  </si>
  <si>
    <t xml:space="preserve">Dy, Fernando Vincent </t>
  </si>
  <si>
    <t>Mabelin, Emme Grace</t>
  </si>
  <si>
    <t>Pajara, Richeli</t>
  </si>
  <si>
    <t>Salvadora, Renell</t>
  </si>
  <si>
    <t>Senados, Kathlyn</t>
  </si>
  <si>
    <t>Valmoria, Prisco</t>
  </si>
  <si>
    <t>Winstanley, Leonardo</t>
  </si>
  <si>
    <t>summer class</t>
  </si>
  <si>
    <t>fresh egg</t>
  </si>
  <si>
    <t>Abasa, Jeric</t>
  </si>
  <si>
    <t>budget forum</t>
  </si>
  <si>
    <t>Salvaña, Gladys</t>
  </si>
  <si>
    <t>Velez, Kezia</t>
  </si>
  <si>
    <t>event management</t>
  </si>
  <si>
    <t>Annual budget del</t>
  </si>
  <si>
    <t>Cortez, Fe</t>
  </si>
  <si>
    <t xml:space="preserve">Francisco, Henry Floy Sr. </t>
  </si>
  <si>
    <t>Kwang Bai Joo, Clarence</t>
  </si>
  <si>
    <t>Mesiona, Sherlinda</t>
  </si>
  <si>
    <t>HOPE prog</t>
  </si>
  <si>
    <t>Pador, Rosemarie</t>
  </si>
  <si>
    <t>educ.tour</t>
  </si>
  <si>
    <t>Setiota, Hubert</t>
  </si>
  <si>
    <t>oolong tea</t>
  </si>
  <si>
    <t>Tigulo, Ma. Bella</t>
  </si>
  <si>
    <t>Happy Misor</t>
  </si>
  <si>
    <t>Vicente, Genes</t>
  </si>
  <si>
    <t>Faburada, Nelia</t>
  </si>
  <si>
    <t>BNS convention</t>
  </si>
  <si>
    <t>Jamis. Grace</t>
  </si>
  <si>
    <t>Marissa Estabaya</t>
  </si>
  <si>
    <t>Quilab, Charlotte</t>
  </si>
  <si>
    <t>exp. PGO</t>
  </si>
  <si>
    <t>training fee</t>
  </si>
  <si>
    <t>cultural show</t>
  </si>
  <si>
    <t>2 UNIT PISTOL</t>
  </si>
  <si>
    <t>Caguco, Reycel</t>
  </si>
  <si>
    <t>Pacana, Cerilio</t>
  </si>
  <si>
    <t>Torre, Amee</t>
  </si>
  <si>
    <t>maint SP bldg</t>
  </si>
  <si>
    <t>advertisement</t>
  </si>
  <si>
    <t>ELITE</t>
  </si>
  <si>
    <t>decongestion act</t>
  </si>
  <si>
    <t>Information</t>
  </si>
  <si>
    <t>Page 1 of 8Pages</t>
  </si>
  <si>
    <t>Page 4 of 8Pages</t>
  </si>
  <si>
    <t>Angeles, Alicia</t>
  </si>
  <si>
    <t>Batilo, Janna Pearl</t>
  </si>
  <si>
    <t>Jucoy, Rafael</t>
  </si>
  <si>
    <t>Saclot Jeffrey</t>
  </si>
  <si>
    <t>Bebelone, Diana Mae</t>
  </si>
  <si>
    <t>Felicilda, Rizelyn</t>
  </si>
  <si>
    <t>Lambayong, Ruth</t>
  </si>
  <si>
    <t>Valmores, Pauline</t>
  </si>
  <si>
    <t>TEV-Davao</t>
  </si>
  <si>
    <t>Sectoral consultation</t>
  </si>
  <si>
    <t>SUPPORT Miss earth</t>
  </si>
  <si>
    <t>TEV-Cebu</t>
  </si>
  <si>
    <t>TEV-Batangas</t>
  </si>
  <si>
    <t>disturbance</t>
  </si>
  <si>
    <t>Miss Earth</t>
  </si>
  <si>
    <t>snack bigada</t>
  </si>
  <si>
    <t>workshop</t>
  </si>
  <si>
    <t>Capacity activity</t>
  </si>
  <si>
    <t>consultation meeting</t>
  </si>
  <si>
    <t>bench marking</t>
  </si>
  <si>
    <t>AS OF SEPTEMBER, 2018</t>
  </si>
  <si>
    <t>Akut, Rhandy</t>
  </si>
  <si>
    <t>Balabat, Mariflor</t>
  </si>
  <si>
    <t>Baterna, Honey Rose</t>
  </si>
  <si>
    <t>Capistrano, Esmeralda</t>
  </si>
  <si>
    <t>Caylo, Remegio</t>
  </si>
  <si>
    <t>Guanzon, Yvette</t>
  </si>
  <si>
    <t>Labis, Lorena</t>
  </si>
  <si>
    <t>Mateo-Lood, Jocelyn</t>
  </si>
  <si>
    <t>Quilab, Shavel</t>
  </si>
  <si>
    <t>Ratunil, June Eliseo</t>
  </si>
  <si>
    <t>Sanchez, Adyth</t>
  </si>
  <si>
    <t>Talucod, Sheryl</t>
  </si>
  <si>
    <t>Abes, Pricelle</t>
  </si>
  <si>
    <t>Yañez, Kenneth Clint</t>
  </si>
  <si>
    <t>de la Calzada, Jocelyn</t>
  </si>
  <si>
    <t>Dalusong Cecilia</t>
  </si>
  <si>
    <t>del Rosario, Joceln</t>
  </si>
  <si>
    <t>Esportuno, Bianny</t>
  </si>
  <si>
    <t>Oga, Domingo</t>
  </si>
  <si>
    <t>Silos Jaira Lou</t>
  </si>
  <si>
    <t>Virtudez, Iris</t>
  </si>
  <si>
    <t>Batalla, Jud Jan</t>
  </si>
  <si>
    <t>Self awareness</t>
  </si>
  <si>
    <t>Misorcares</t>
  </si>
  <si>
    <t>salary</t>
  </si>
  <si>
    <t>BHW Convention</t>
  </si>
  <si>
    <t>capacity dev't</t>
  </si>
  <si>
    <t>Nutrition month</t>
  </si>
  <si>
    <t>Bambi sa Misor</t>
  </si>
  <si>
    <t>ELITE benchmarking</t>
  </si>
  <si>
    <t>training-PDR</t>
  </si>
  <si>
    <t>culture &amp; arts</t>
  </si>
  <si>
    <t>Farm Family dsy</t>
  </si>
  <si>
    <t>CS REVIEW</t>
  </si>
  <si>
    <t>Strategic Planning</t>
  </si>
  <si>
    <t>Gender Dev't.</t>
  </si>
  <si>
    <t>Fire olympics</t>
  </si>
  <si>
    <t>Mindanao Summit</t>
  </si>
  <si>
    <t>Annual Budger;19</t>
  </si>
  <si>
    <t>Miss Mellenial,World</t>
  </si>
  <si>
    <t xml:space="preserve">  </t>
  </si>
  <si>
    <t>SIGNED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</si>
</sst>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0.0"/>
    <numFmt numFmtId="172" formatCode="0.00_);\(0.00\)"/>
    <numFmt numFmtId="173" formatCode="0.00_);[Red]\(0.00\)"/>
    <numFmt numFmtId="174" formatCode="00000"/>
    <numFmt numFmtId="175" formatCode="&quot;$&quot;#,##0.00"/>
    <numFmt numFmtId="176" formatCode="mmmm\ d\,\ yyyy"/>
    <numFmt numFmtId="177" formatCode="mmmm\-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#,##0.000"/>
    <numFmt numFmtId="185" formatCode="#,##0.0000"/>
    <numFmt numFmtId="186" formatCode="#,##0.0"/>
    <numFmt numFmtId="187" formatCode="0.000"/>
    <numFmt numFmtId="188" formatCode="0.0000"/>
    <numFmt numFmtId="189" formatCode="0.00000"/>
    <numFmt numFmtId="190" formatCode="m/d"/>
    <numFmt numFmtId="191" formatCode="0.0;[Red]0.0"/>
    <numFmt numFmtId="192" formatCode="0;[Red]0"/>
    <numFmt numFmtId="193" formatCode="m/d/yy\ h:mm\ AM/PM"/>
    <numFmt numFmtId="194" formatCode="#,##0;[Red]#,##0"/>
    <numFmt numFmtId="195" formatCode="#,##0.0;[Red]#,##0.0"/>
    <numFmt numFmtId="196" formatCode="0.000_);\(0.000\)"/>
    <numFmt numFmtId="197" formatCode="_(* #,##0.0_);_(* \(#,##0.0\);_(* &quot;-&quot;?_);_(@_)"/>
    <numFmt numFmtId="198" formatCode="_(* #,##0.00_);_(* \(#,##0.00\);_(* &quot;-&quot;?_);_(@_)"/>
    <numFmt numFmtId="199" formatCode="_(* #,##0_);_(* \(#,##0\);_(* &quot;-&quot;?_);_(@_)"/>
    <numFmt numFmtId="200" formatCode="#,##0.00000000;[Red]#,##0.00000000"/>
    <numFmt numFmtId="201" formatCode="[$-409]dddd\,\ mmmm\ dd\,\ yyyy"/>
    <numFmt numFmtId="202" formatCode="[$-409]h:mm:ss\ AM/PM"/>
    <numFmt numFmtId="203" formatCode="mm/dd/yy;@"/>
    <numFmt numFmtId="204" formatCode="mmm\-yyyy"/>
    <numFmt numFmtId="205" formatCode="m/d/yy;@"/>
  </numFmts>
  <fonts count="1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Eras Medium ITC"/>
      <family val="2"/>
    </font>
    <font>
      <sz val="10"/>
      <name val="Eras Medium ITC"/>
      <family val="2"/>
    </font>
    <font>
      <sz val="12"/>
      <name val="Eras Medium ITC"/>
      <family val="2"/>
    </font>
    <font>
      <sz val="12"/>
      <name val="Arial"/>
      <family val="2"/>
    </font>
    <font>
      <sz val="11"/>
      <name val="Eras Medium ITC"/>
      <family val="2"/>
    </font>
    <font>
      <sz val="11"/>
      <name val="Arial"/>
      <family val="2"/>
    </font>
    <font>
      <b/>
      <sz val="11"/>
      <name val="Eras Medium ITC"/>
      <family val="2"/>
    </font>
    <font>
      <sz val="9"/>
      <name val="Eras Medium ITC"/>
      <family val="2"/>
    </font>
    <font>
      <sz val="11"/>
      <name val="Tahoma"/>
      <family val="2"/>
    </font>
    <font>
      <sz val="10"/>
      <name val="Tahoma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i/>
      <sz val="8"/>
      <name val="Times New Roman"/>
      <family val="1"/>
    </font>
    <font>
      <sz val="8"/>
      <name val="Tahoma"/>
      <family val="2"/>
    </font>
    <font>
      <sz val="8"/>
      <name val="Shonar Bangla"/>
      <family val="2"/>
    </font>
    <font>
      <i/>
      <sz val="8"/>
      <name val="Arial"/>
      <family val="2"/>
    </font>
    <font>
      <b/>
      <sz val="8"/>
      <name val="Eras Medium ITC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56"/>
      <name val="Eras Medium ITC"/>
      <family val="2"/>
    </font>
    <font>
      <sz val="10"/>
      <color indexed="56"/>
      <name val="Arial Narrow"/>
      <family val="2"/>
    </font>
    <font>
      <sz val="12"/>
      <color indexed="56"/>
      <name val="Eras Medium ITC"/>
      <family val="2"/>
    </font>
    <font>
      <sz val="12"/>
      <color indexed="56"/>
      <name val="Arial"/>
      <family val="2"/>
    </font>
    <font>
      <sz val="11"/>
      <color indexed="56"/>
      <name val="Eras Medium ITC"/>
      <family val="2"/>
    </font>
    <font>
      <sz val="11"/>
      <color indexed="56"/>
      <name val="Arial"/>
      <family val="2"/>
    </font>
    <font>
      <b/>
      <sz val="11"/>
      <color indexed="56"/>
      <name val="Eras Medium ITC"/>
      <family val="2"/>
    </font>
    <font>
      <b/>
      <sz val="11"/>
      <color indexed="56"/>
      <name val="Arial"/>
      <family val="2"/>
    </font>
    <font>
      <sz val="9"/>
      <color indexed="56"/>
      <name val="Eras Medium ITC"/>
      <family val="2"/>
    </font>
    <font>
      <sz val="9"/>
      <color indexed="56"/>
      <name val="Arial"/>
      <family val="2"/>
    </font>
    <font>
      <sz val="9"/>
      <color indexed="56"/>
      <name val="Arial Narrow"/>
      <family val="2"/>
    </font>
    <font>
      <i/>
      <sz val="8"/>
      <color indexed="56"/>
      <name val="Arial"/>
      <family val="2"/>
    </font>
    <font>
      <sz val="8"/>
      <color indexed="56"/>
      <name val="Arial"/>
      <family val="2"/>
    </font>
    <font>
      <sz val="11"/>
      <color indexed="56"/>
      <name val="Arial Narrow"/>
      <family val="2"/>
    </font>
    <font>
      <sz val="16"/>
      <color indexed="56"/>
      <name val="Arial"/>
      <family val="2"/>
    </font>
    <font>
      <sz val="12"/>
      <color indexed="56"/>
      <name val="Arial Narrow"/>
      <family val="2"/>
    </font>
    <font>
      <sz val="11"/>
      <color indexed="56"/>
      <name val="Tahoma"/>
      <family val="2"/>
    </font>
    <font>
      <sz val="10"/>
      <color indexed="56"/>
      <name val="Tahoma"/>
      <family val="2"/>
    </font>
    <font>
      <sz val="12"/>
      <color indexed="56"/>
      <name val="Tahoma"/>
      <family val="2"/>
    </font>
    <font>
      <sz val="9"/>
      <color indexed="56"/>
      <name val="Tahoma"/>
      <family val="2"/>
    </font>
    <font>
      <b/>
      <i/>
      <sz val="9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 Narrow"/>
      <family val="2"/>
    </font>
    <font>
      <b/>
      <sz val="8"/>
      <color indexed="56"/>
      <name val="Arial"/>
      <family val="2"/>
    </font>
    <font>
      <sz val="8"/>
      <color indexed="56"/>
      <name val="Arial Narrow"/>
      <family val="2"/>
    </font>
    <font>
      <b/>
      <sz val="9"/>
      <color indexed="56"/>
      <name val="Arial"/>
      <family val="2"/>
    </font>
    <font>
      <sz val="8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rgb="FF002060"/>
      <name val="Eras Medium ITC"/>
      <family val="2"/>
    </font>
    <font>
      <sz val="10"/>
      <color rgb="FF002060"/>
      <name val="Arial Narrow"/>
      <family val="2"/>
    </font>
    <font>
      <sz val="12"/>
      <color rgb="FF002060"/>
      <name val="Eras Medium ITC"/>
      <family val="2"/>
    </font>
    <font>
      <sz val="12"/>
      <color rgb="FF002060"/>
      <name val="Arial"/>
      <family val="2"/>
    </font>
    <font>
      <sz val="11"/>
      <color rgb="FF002060"/>
      <name val="Eras Medium ITC"/>
      <family val="2"/>
    </font>
    <font>
      <sz val="11"/>
      <color rgb="FF002060"/>
      <name val="Arial"/>
      <family val="2"/>
    </font>
    <font>
      <b/>
      <sz val="11"/>
      <color rgb="FF002060"/>
      <name val="Eras Medium ITC"/>
      <family val="2"/>
    </font>
    <font>
      <b/>
      <sz val="11"/>
      <color rgb="FF002060"/>
      <name val="Arial"/>
      <family val="2"/>
    </font>
    <font>
      <sz val="9"/>
      <color rgb="FF002060"/>
      <name val="Eras Medium ITC"/>
      <family val="2"/>
    </font>
    <font>
      <sz val="9"/>
      <color rgb="FF002060"/>
      <name val="Arial"/>
      <family val="2"/>
    </font>
    <font>
      <sz val="9"/>
      <color rgb="FF002060"/>
      <name val="Arial Narrow"/>
      <family val="2"/>
    </font>
    <font>
      <i/>
      <sz val="8"/>
      <color rgb="FF002060"/>
      <name val="Arial"/>
      <family val="2"/>
    </font>
    <font>
      <sz val="8"/>
      <color rgb="FF002060"/>
      <name val="Arial"/>
      <family val="2"/>
    </font>
    <font>
      <sz val="11"/>
      <color rgb="FF002060"/>
      <name val="Arial Narrow"/>
      <family val="2"/>
    </font>
    <font>
      <sz val="16"/>
      <color rgb="FF002060"/>
      <name val="Arial"/>
      <family val="2"/>
    </font>
    <font>
      <sz val="12"/>
      <color rgb="FF002060"/>
      <name val="Arial Narrow"/>
      <family val="2"/>
    </font>
    <font>
      <sz val="11"/>
      <color rgb="FF002060"/>
      <name val="Tahoma"/>
      <family val="2"/>
    </font>
    <font>
      <sz val="10"/>
      <color rgb="FF0020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b/>
      <i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 Narrow"/>
      <family val="2"/>
    </font>
    <font>
      <b/>
      <sz val="8"/>
      <color rgb="FF002060"/>
      <name val="Arial"/>
      <family val="2"/>
    </font>
    <font>
      <sz val="8"/>
      <color rgb="FF002060"/>
      <name val="Arial Narrow"/>
      <family val="2"/>
    </font>
    <font>
      <b/>
      <sz val="9"/>
      <color rgb="FF002060"/>
      <name val="Arial"/>
      <family val="2"/>
    </font>
    <font>
      <sz val="8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Tahoma"/>
      <family val="2"/>
    </font>
    <font>
      <sz val="9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60" applyFont="1" applyBorder="1">
      <alignment/>
      <protection/>
    </xf>
    <xf numFmtId="203" fontId="5" fillId="0" borderId="0" xfId="60" applyNumberFormat="1" applyFont="1" applyAlignment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70" fontId="1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170" fontId="103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170" fontId="17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170" fontId="0" fillId="0" borderId="19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43" fontId="8" fillId="0" borderId="15" xfId="0" applyNumberFormat="1" applyFont="1" applyBorder="1" applyAlignment="1">
      <alignment horizontal="right"/>
    </xf>
    <xf numFmtId="43" fontId="17" fillId="0" borderId="16" xfId="0" applyNumberFormat="1" applyFont="1" applyBorder="1" applyAlignment="1">
      <alignment horizontal="right"/>
    </xf>
    <xf numFmtId="43" fontId="0" fillId="0" borderId="15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43" fontId="8" fillId="0" borderId="18" xfId="0" applyNumberFormat="1" applyFont="1" applyBorder="1" applyAlignment="1">
      <alignment horizontal="center"/>
    </xf>
    <xf numFmtId="43" fontId="8" fillId="0" borderId="17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right"/>
    </xf>
    <xf numFmtId="43" fontId="17" fillId="0" borderId="19" xfId="0" applyNumberFormat="1" applyFont="1" applyBorder="1" applyAlignment="1">
      <alignment horizontal="right"/>
    </xf>
    <xf numFmtId="43" fontId="0" fillId="0" borderId="20" xfId="0" applyNumberFormat="1" applyFont="1" applyBorder="1" applyAlignment="1">
      <alignment horizontal="right" vertical="center"/>
    </xf>
    <xf numFmtId="43" fontId="17" fillId="0" borderId="2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43" fontId="0" fillId="0" borderId="0" xfId="0" applyNumberFormat="1" applyFont="1" applyBorder="1" applyAlignment="1">
      <alignment horizontal="right"/>
    </xf>
    <xf numFmtId="43" fontId="0" fillId="0" borderId="1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43" fontId="0" fillId="0" borderId="17" xfId="0" applyNumberFormat="1" applyFont="1" applyBorder="1" applyAlignment="1">
      <alignment horizontal="right"/>
    </xf>
    <xf numFmtId="43" fontId="18" fillId="0" borderId="2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43" fontId="13" fillId="0" borderId="15" xfId="0" applyNumberFormat="1" applyFont="1" applyBorder="1" applyAlignment="1">
      <alignment horizontal="center"/>
    </xf>
    <xf numFmtId="43" fontId="13" fillId="0" borderId="18" xfId="0" applyNumberFormat="1" applyFont="1" applyBorder="1" applyAlignment="1">
      <alignment horizontal="right"/>
    </xf>
    <xf numFmtId="43" fontId="13" fillId="0" borderId="0" xfId="0" applyNumberFormat="1" applyFont="1" applyAlignment="1">
      <alignment/>
    </xf>
    <xf numFmtId="43" fontId="13" fillId="0" borderId="13" xfId="0" applyNumberFormat="1" applyFont="1" applyBorder="1" applyAlignment="1">
      <alignment/>
    </xf>
    <xf numFmtId="43" fontId="13" fillId="0" borderId="18" xfId="0" applyNumberFormat="1" applyFont="1" applyBorder="1" applyAlignment="1">
      <alignment horizontal="center"/>
    </xf>
    <xf numFmtId="43" fontId="13" fillId="0" borderId="14" xfId="0" applyNumberFormat="1" applyFont="1" applyBorder="1" applyAlignment="1">
      <alignment/>
    </xf>
    <xf numFmtId="43" fontId="13" fillId="0" borderId="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43" fontId="22" fillId="0" borderId="17" xfId="0" applyNumberFormat="1" applyFont="1" applyBorder="1" applyAlignment="1">
      <alignment horizontal="right" vertical="center"/>
    </xf>
    <xf numFmtId="43" fontId="23" fillId="0" borderId="20" xfId="0" applyNumberFormat="1" applyFont="1" applyBorder="1" applyAlignment="1">
      <alignment horizontal="right" vertical="center"/>
    </xf>
    <xf numFmtId="43" fontId="23" fillId="0" borderId="17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/>
    </xf>
    <xf numFmtId="43" fontId="0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5" fontId="0" fillId="0" borderId="15" xfId="0" applyNumberFormat="1" applyFont="1" applyBorder="1" applyAlignment="1">
      <alignment horizontal="center"/>
    </xf>
    <xf numFmtId="43" fontId="0" fillId="0" borderId="19" xfId="0" applyNumberFormat="1" applyFont="1" applyBorder="1" applyAlignment="1">
      <alignment horizontal="right"/>
    </xf>
    <xf numFmtId="43" fontId="17" fillId="0" borderId="15" xfId="0" applyNumberFormat="1" applyFont="1" applyBorder="1" applyAlignment="1">
      <alignment horizontal="right"/>
    </xf>
    <xf numFmtId="0" fontId="23" fillId="0" borderId="17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18" fillId="0" borderId="15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center"/>
    </xf>
    <xf numFmtId="43" fontId="27" fillId="0" borderId="0" xfId="0" applyNumberFormat="1" applyFont="1" applyBorder="1" applyAlignment="1">
      <alignment horizontal="right"/>
    </xf>
    <xf numFmtId="203" fontId="0" fillId="0" borderId="15" xfId="0" applyNumberFormat="1" applyFont="1" applyBorder="1" applyAlignment="1">
      <alignment horizontal="center"/>
    </xf>
    <xf numFmtId="43" fontId="0" fillId="0" borderId="15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170" fontId="0" fillId="0" borderId="13" xfId="0" applyNumberFormat="1" applyFont="1" applyBorder="1" applyAlignment="1">
      <alignment/>
    </xf>
    <xf numFmtId="43" fontId="17" fillId="0" borderId="0" xfId="0" applyNumberFormat="1" applyFont="1" applyBorder="1" applyAlignment="1">
      <alignment horizontal="right"/>
    </xf>
    <xf numFmtId="43" fontId="17" fillId="0" borderId="17" xfId="0" applyNumberFormat="1" applyFont="1" applyBorder="1" applyAlignment="1">
      <alignment horizontal="right" vertical="center"/>
    </xf>
    <xf numFmtId="43" fontId="18" fillId="0" borderId="17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/>
    </xf>
    <xf numFmtId="43" fontId="0" fillId="0" borderId="18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3" fontId="0" fillId="0" borderId="16" xfId="0" applyNumberFormat="1" applyFont="1" applyBorder="1" applyAlignment="1">
      <alignment/>
    </xf>
    <xf numFmtId="43" fontId="22" fillId="0" borderId="11" xfId="0" applyNumberFormat="1" applyFont="1" applyBorder="1" applyAlignment="1">
      <alignment horizontal="right" vertical="center"/>
    </xf>
    <xf numFmtId="43" fontId="23" fillId="0" borderId="19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43" fontId="27" fillId="0" borderId="15" xfId="0" applyNumberFormat="1" applyFont="1" applyBorder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right" vertical="center"/>
    </xf>
    <xf numFmtId="43" fontId="13" fillId="0" borderId="0" xfId="0" applyNumberFormat="1" applyFont="1" applyBorder="1" applyAlignment="1">
      <alignment horizontal="right" vertical="center"/>
    </xf>
    <xf numFmtId="205" fontId="0" fillId="0" borderId="20" xfId="0" applyNumberFormat="1" applyFont="1" applyBorder="1" applyAlignment="1">
      <alignment horizontal="center"/>
    </xf>
    <xf numFmtId="43" fontId="0" fillId="0" borderId="23" xfId="0" applyNumberFormat="1" applyFont="1" applyBorder="1" applyAlignment="1">
      <alignment horizontal="right"/>
    </xf>
    <xf numFmtId="43" fontId="13" fillId="0" borderId="20" xfId="0" applyNumberFormat="1" applyFont="1" applyBorder="1" applyAlignment="1">
      <alignment horizontal="center"/>
    </xf>
    <xf numFmtId="43" fontId="0" fillId="0" borderId="24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0" fillId="0" borderId="23" xfId="0" applyFont="1" applyBorder="1" applyAlignment="1">
      <alignment horizontal="center"/>
    </xf>
    <xf numFmtId="205" fontId="0" fillId="0" borderId="18" xfId="0" applyNumberFormat="1" applyFont="1" applyBorder="1" applyAlignment="1">
      <alignment horizontal="center"/>
    </xf>
    <xf numFmtId="43" fontId="18" fillId="0" borderId="16" xfId="0" applyNumberFormat="1" applyFont="1" applyBorder="1" applyAlignment="1">
      <alignment horizontal="right"/>
    </xf>
    <xf numFmtId="0" fontId="104" fillId="0" borderId="0" xfId="0" applyFont="1" applyBorder="1" applyAlignment="1">
      <alignment/>
    </xf>
    <xf numFmtId="0" fontId="104" fillId="0" borderId="0" xfId="0" applyFont="1" applyAlignment="1">
      <alignment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/>
    </xf>
    <xf numFmtId="43" fontId="106" fillId="0" borderId="0" xfId="0" applyNumberFormat="1" applyFont="1" applyAlignment="1">
      <alignment/>
    </xf>
    <xf numFmtId="0" fontId="107" fillId="0" borderId="12" xfId="0" applyFont="1" applyBorder="1" applyAlignment="1">
      <alignment/>
    </xf>
    <xf numFmtId="170" fontId="104" fillId="0" borderId="0" xfId="0" applyNumberFormat="1" applyFont="1" applyAlignment="1">
      <alignment/>
    </xf>
    <xf numFmtId="170" fontId="105" fillId="0" borderId="0" xfId="0" applyNumberFormat="1" applyFont="1" applyAlignment="1">
      <alignment/>
    </xf>
    <xf numFmtId="0" fontId="105" fillId="0" borderId="12" xfId="0" applyFont="1" applyBorder="1" applyAlignment="1">
      <alignment/>
    </xf>
    <xf numFmtId="0" fontId="107" fillId="0" borderId="0" xfId="0" applyFont="1" applyAlignment="1">
      <alignment/>
    </xf>
    <xf numFmtId="170" fontId="107" fillId="0" borderId="0" xfId="0" applyNumberFormat="1" applyFont="1" applyAlignment="1">
      <alignment/>
    </xf>
    <xf numFmtId="0" fontId="108" fillId="0" borderId="0" xfId="0" applyFont="1" applyAlignment="1">
      <alignment/>
    </xf>
    <xf numFmtId="0" fontId="105" fillId="0" borderId="11" xfId="0" applyFont="1" applyBorder="1" applyAlignment="1">
      <alignment/>
    </xf>
    <xf numFmtId="0" fontId="104" fillId="0" borderId="18" xfId="0" applyFont="1" applyBorder="1" applyAlignment="1">
      <alignment horizontal="center"/>
    </xf>
    <xf numFmtId="170" fontId="104" fillId="0" borderId="17" xfId="0" applyNumberFormat="1" applyFont="1" applyBorder="1" applyAlignment="1">
      <alignment horizontal="center"/>
    </xf>
    <xf numFmtId="170" fontId="104" fillId="0" borderId="18" xfId="0" applyNumberFormat="1" applyFont="1" applyBorder="1" applyAlignment="1">
      <alignment horizontal="center"/>
    </xf>
    <xf numFmtId="170" fontId="104" fillId="0" borderId="19" xfId="0" applyNumberFormat="1" applyFont="1" applyBorder="1" applyAlignment="1">
      <alignment horizontal="center"/>
    </xf>
    <xf numFmtId="0" fontId="104" fillId="0" borderId="15" xfId="0" applyFont="1" applyBorder="1" applyAlignment="1">
      <alignment horizontal="center"/>
    </xf>
    <xf numFmtId="170" fontId="104" fillId="0" borderId="0" xfId="0" applyNumberFormat="1" applyFont="1" applyBorder="1" applyAlignment="1">
      <alignment/>
    </xf>
    <xf numFmtId="170" fontId="104" fillId="0" borderId="15" xfId="0" applyNumberFormat="1" applyFont="1" applyBorder="1" applyAlignment="1">
      <alignment/>
    </xf>
    <xf numFmtId="170" fontId="104" fillId="0" borderId="16" xfId="0" applyNumberFormat="1" applyFont="1" applyBorder="1" applyAlignment="1">
      <alignment/>
    </xf>
    <xf numFmtId="0" fontId="109" fillId="0" borderId="12" xfId="0" applyFont="1" applyBorder="1" applyAlignment="1">
      <alignment/>
    </xf>
    <xf numFmtId="0" fontId="109" fillId="0" borderId="0" xfId="0" applyFont="1" applyAlignment="1">
      <alignment horizontal="left"/>
    </xf>
    <xf numFmtId="170" fontId="109" fillId="0" borderId="0" xfId="0" applyNumberFormat="1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170" fontId="111" fillId="0" borderId="0" xfId="0" applyNumberFormat="1" applyFont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170" fontId="114" fillId="0" borderId="0" xfId="0" applyNumberFormat="1" applyFont="1" applyAlignment="1">
      <alignment/>
    </xf>
    <xf numFmtId="43" fontId="115" fillId="0" borderId="0" xfId="0" applyNumberFormat="1" applyFont="1" applyAlignment="1">
      <alignment/>
    </xf>
    <xf numFmtId="170" fontId="116" fillId="0" borderId="0" xfId="0" applyNumberFormat="1" applyFont="1" applyAlignment="1">
      <alignment horizontal="right"/>
    </xf>
    <xf numFmtId="170" fontId="113" fillId="0" borderId="0" xfId="0" applyNumberFormat="1" applyFont="1" applyAlignment="1">
      <alignment/>
    </xf>
    <xf numFmtId="0" fontId="104" fillId="0" borderId="15" xfId="0" applyFont="1" applyBorder="1" applyAlignment="1">
      <alignment/>
    </xf>
    <xf numFmtId="43" fontId="106" fillId="0" borderId="0" xfId="0" applyNumberFormat="1" applyFont="1" applyBorder="1" applyAlignment="1">
      <alignment/>
    </xf>
    <xf numFmtId="0" fontId="105" fillId="0" borderId="0" xfId="0" applyFont="1" applyBorder="1" applyAlignment="1">
      <alignment/>
    </xf>
    <xf numFmtId="170" fontId="105" fillId="0" borderId="0" xfId="0" applyNumberFormat="1" applyFont="1" applyBorder="1" applyAlignment="1">
      <alignment/>
    </xf>
    <xf numFmtId="0" fontId="105" fillId="0" borderId="17" xfId="0" applyFont="1" applyBorder="1" applyAlignment="1">
      <alignment/>
    </xf>
    <xf numFmtId="170" fontId="104" fillId="0" borderId="18" xfId="0" applyNumberFormat="1" applyFont="1" applyBorder="1" applyAlignment="1">
      <alignment/>
    </xf>
    <xf numFmtId="170" fontId="104" fillId="0" borderId="17" xfId="0" applyNumberFormat="1" applyFont="1" applyBorder="1" applyAlignment="1">
      <alignment/>
    </xf>
    <xf numFmtId="0" fontId="104" fillId="0" borderId="17" xfId="0" applyFont="1" applyBorder="1" applyAlignment="1">
      <alignment/>
    </xf>
    <xf numFmtId="170" fontId="117" fillId="0" borderId="0" xfId="0" applyNumberFormat="1" applyFont="1" applyAlignment="1">
      <alignment/>
    </xf>
    <xf numFmtId="0" fontId="117" fillId="0" borderId="15" xfId="0" applyFont="1" applyBorder="1" applyAlignment="1">
      <alignment horizontal="center"/>
    </xf>
    <xf numFmtId="0" fontId="114" fillId="0" borderId="16" xfId="0" applyFont="1" applyBorder="1" applyAlignment="1">
      <alignment horizontal="center"/>
    </xf>
    <xf numFmtId="0" fontId="109" fillId="0" borderId="0" xfId="0" applyFont="1" applyBorder="1" applyAlignment="1">
      <alignment/>
    </xf>
    <xf numFmtId="170" fontId="109" fillId="0" borderId="0" xfId="0" applyNumberFormat="1" applyFont="1" applyBorder="1" applyAlignment="1">
      <alignment/>
    </xf>
    <xf numFmtId="0" fontId="110" fillId="0" borderId="0" xfId="0" applyFont="1" applyBorder="1" applyAlignment="1">
      <alignment/>
    </xf>
    <xf numFmtId="170" fontId="110" fillId="0" borderId="0" xfId="0" applyNumberFormat="1" applyFont="1" applyAlignment="1">
      <alignment/>
    </xf>
    <xf numFmtId="43" fontId="118" fillId="0" borderId="0" xfId="0" applyNumberFormat="1" applyFont="1" applyAlignment="1">
      <alignment/>
    </xf>
    <xf numFmtId="0" fontId="119" fillId="33" borderId="0" xfId="0" applyFont="1" applyFill="1" applyAlignment="1">
      <alignment/>
    </xf>
    <xf numFmtId="170" fontId="108" fillId="0" borderId="0" xfId="0" applyNumberFormat="1" applyFont="1" applyAlignment="1">
      <alignment/>
    </xf>
    <xf numFmtId="43" fontId="120" fillId="0" borderId="0" xfId="0" applyNumberFormat="1" applyFont="1" applyAlignment="1">
      <alignment/>
    </xf>
    <xf numFmtId="170" fontId="108" fillId="0" borderId="21" xfId="0" applyNumberFormat="1" applyFont="1" applyBorder="1" applyAlignment="1">
      <alignment/>
    </xf>
    <xf numFmtId="14" fontId="107" fillId="0" borderId="0" xfId="0" applyNumberFormat="1" applyFont="1" applyAlignment="1">
      <alignment/>
    </xf>
    <xf numFmtId="0" fontId="121" fillId="0" borderId="0" xfId="0" applyFont="1" applyBorder="1" applyAlignment="1">
      <alignment horizontal="left"/>
    </xf>
    <xf numFmtId="203" fontId="121" fillId="0" borderId="0" xfId="0" applyNumberFormat="1" applyFont="1" applyBorder="1" applyAlignment="1">
      <alignment horizontal="center"/>
    </xf>
    <xf numFmtId="0" fontId="110" fillId="0" borderId="0" xfId="0" applyFont="1" applyFill="1" applyBorder="1" applyAlignment="1">
      <alignment/>
    </xf>
    <xf numFmtId="203" fontId="104" fillId="0" borderId="0" xfId="60" applyNumberFormat="1" applyFont="1" applyAlignment="1">
      <alignment horizontal="center"/>
      <protection/>
    </xf>
    <xf numFmtId="43" fontId="106" fillId="0" borderId="0" xfId="0" applyNumberFormat="1" applyFont="1" applyAlignment="1">
      <alignment horizontal="center"/>
    </xf>
    <xf numFmtId="0" fontId="121" fillId="0" borderId="0" xfId="60" applyFont="1" applyFill="1" applyBorder="1">
      <alignment/>
      <protection/>
    </xf>
    <xf numFmtId="203" fontId="107" fillId="0" borderId="0" xfId="60" applyNumberFormat="1" applyFont="1" applyAlignment="1">
      <alignment horizontal="center"/>
      <protection/>
    </xf>
    <xf numFmtId="203" fontId="122" fillId="0" borderId="0" xfId="0" applyNumberFormat="1" applyFont="1" applyAlignment="1">
      <alignment horizontal="center"/>
    </xf>
    <xf numFmtId="43" fontId="120" fillId="0" borderId="0" xfId="0" applyNumberFormat="1" applyFont="1" applyAlignment="1">
      <alignment horizontal="center"/>
    </xf>
    <xf numFmtId="170" fontId="108" fillId="0" borderId="16" xfId="0" applyNumberFormat="1" applyFont="1" applyBorder="1" applyAlignment="1">
      <alignment/>
    </xf>
    <xf numFmtId="0" fontId="121" fillId="0" borderId="0" xfId="60" applyFont="1" applyBorder="1">
      <alignment/>
      <protection/>
    </xf>
    <xf numFmtId="14" fontId="104" fillId="0" borderId="0" xfId="0" applyNumberFormat="1" applyFont="1" applyAlignment="1">
      <alignment horizontal="center"/>
    </xf>
    <xf numFmtId="0" fontId="121" fillId="0" borderId="0" xfId="60" applyFont="1" applyBorder="1" applyAlignment="1">
      <alignment horizontal="left"/>
      <protection/>
    </xf>
    <xf numFmtId="0" fontId="123" fillId="0" borderId="0" xfId="60" applyFont="1">
      <alignment/>
      <protection/>
    </xf>
    <xf numFmtId="39" fontId="104" fillId="0" borderId="0" xfId="0" applyNumberFormat="1" applyFont="1" applyAlignment="1">
      <alignment/>
    </xf>
    <xf numFmtId="39" fontId="104" fillId="0" borderId="16" xfId="0" applyNumberFormat="1" applyFont="1" applyBorder="1" applyAlignment="1">
      <alignment/>
    </xf>
    <xf numFmtId="170" fontId="110" fillId="0" borderId="16" xfId="0" applyNumberFormat="1" applyFont="1" applyBorder="1" applyAlignment="1">
      <alignment/>
    </xf>
    <xf numFmtId="39" fontId="108" fillId="0" borderId="16" xfId="0" applyNumberFormat="1" applyFont="1" applyBorder="1" applyAlignment="1">
      <alignment/>
    </xf>
    <xf numFmtId="0" fontId="121" fillId="0" borderId="0" xfId="60" applyFont="1">
      <alignment/>
      <protection/>
    </xf>
    <xf numFmtId="14" fontId="107" fillId="0" borderId="0" xfId="60" applyNumberFormat="1" applyFont="1">
      <alignment/>
      <protection/>
    </xf>
    <xf numFmtId="0" fontId="122" fillId="0" borderId="0" xfId="60" applyFont="1" applyBorder="1">
      <alignment/>
      <protection/>
    </xf>
    <xf numFmtId="0" fontId="121" fillId="0" borderId="0" xfId="0" applyFont="1" applyBorder="1" applyAlignment="1">
      <alignment/>
    </xf>
    <xf numFmtId="0" fontId="110" fillId="0" borderId="0" xfId="0" applyFont="1" applyBorder="1" applyAlignment="1">
      <alignment horizontal="left"/>
    </xf>
    <xf numFmtId="203" fontId="109" fillId="0" borderId="0" xfId="60" applyNumberFormat="1" applyFont="1" applyAlignment="1">
      <alignment horizontal="center"/>
      <protection/>
    </xf>
    <xf numFmtId="0" fontId="110" fillId="0" borderId="0" xfId="0" applyFont="1" applyAlignment="1">
      <alignment horizontal="left"/>
    </xf>
    <xf numFmtId="43" fontId="104" fillId="0" borderId="0" xfId="0" applyNumberFormat="1" applyFont="1" applyAlignment="1">
      <alignment horizontal="left"/>
    </xf>
    <xf numFmtId="40" fontId="104" fillId="0" borderId="0" xfId="0" applyNumberFormat="1" applyFont="1" applyAlignment="1">
      <alignment/>
    </xf>
    <xf numFmtId="39" fontId="107" fillId="0" borderId="0" xfId="0" applyNumberFormat="1" applyFont="1" applyAlignment="1">
      <alignment/>
    </xf>
    <xf numFmtId="0" fontId="124" fillId="0" borderId="0" xfId="60" applyFont="1" applyBorder="1">
      <alignment/>
      <protection/>
    </xf>
    <xf numFmtId="0" fontId="123" fillId="0" borderId="0" xfId="60" applyFont="1" applyBorder="1">
      <alignment/>
      <protection/>
    </xf>
    <xf numFmtId="0" fontId="104" fillId="0" borderId="0" xfId="0" applyFont="1" applyAlignment="1">
      <alignment horizontal="left"/>
    </xf>
    <xf numFmtId="0" fontId="107" fillId="0" borderId="0" xfId="60" applyFont="1">
      <alignment/>
      <protection/>
    </xf>
    <xf numFmtId="43" fontId="114" fillId="0" borderId="0" xfId="0" applyNumberFormat="1" applyFont="1" applyAlignment="1">
      <alignment horizontal="left"/>
    </xf>
    <xf numFmtId="173" fontId="104" fillId="0" borderId="0" xfId="0" applyNumberFormat="1" applyFont="1" applyAlignment="1">
      <alignment/>
    </xf>
    <xf numFmtId="43" fontId="104" fillId="0" borderId="0" xfId="0" applyNumberFormat="1" applyFont="1" applyAlignment="1">
      <alignment horizontal="center"/>
    </xf>
    <xf numFmtId="170" fontId="125" fillId="0" borderId="0" xfId="0" applyNumberFormat="1" applyFont="1" applyAlignment="1">
      <alignment/>
    </xf>
    <xf numFmtId="0" fontId="110" fillId="0" borderId="0" xfId="0" applyFont="1" applyAlignment="1">
      <alignment horizontal="center"/>
    </xf>
    <xf numFmtId="0" fontId="110" fillId="0" borderId="16" xfId="0" applyFont="1" applyBorder="1" applyAlignment="1">
      <alignment/>
    </xf>
    <xf numFmtId="43" fontId="104" fillId="0" borderId="0" xfId="42" applyFont="1" applyAlignment="1">
      <alignment/>
    </xf>
    <xf numFmtId="0" fontId="108" fillId="0" borderId="0" xfId="0" applyFont="1" applyAlignment="1">
      <alignment horizontal="center"/>
    </xf>
    <xf numFmtId="170" fontId="126" fillId="0" borderId="0" xfId="0" applyNumberFormat="1" applyFont="1" applyAlignment="1">
      <alignment/>
    </xf>
    <xf numFmtId="43" fontId="127" fillId="0" borderId="0" xfId="0" applyNumberFormat="1" applyFont="1" applyAlignment="1">
      <alignment/>
    </xf>
    <xf numFmtId="170" fontId="128" fillId="0" borderId="0" xfId="0" applyNumberFormat="1" applyFont="1" applyAlignment="1">
      <alignment/>
    </xf>
    <xf numFmtId="43" fontId="129" fillId="0" borderId="0" xfId="0" applyNumberFormat="1" applyFont="1" applyAlignment="1">
      <alignment/>
    </xf>
    <xf numFmtId="39" fontId="117" fillId="0" borderId="0" xfId="0" applyNumberFormat="1" applyFont="1" applyAlignment="1">
      <alignment/>
    </xf>
    <xf numFmtId="39" fontId="108" fillId="0" borderId="0" xfId="0" applyNumberFormat="1" applyFont="1" applyAlignment="1">
      <alignment/>
    </xf>
    <xf numFmtId="170" fontId="117" fillId="0" borderId="16" xfId="0" applyNumberFormat="1" applyFont="1" applyBorder="1" applyAlignment="1">
      <alignment/>
    </xf>
    <xf numFmtId="43" fontId="114" fillId="0" borderId="0" xfId="42" applyFont="1" applyAlignment="1">
      <alignment/>
    </xf>
    <xf numFmtId="14" fontId="104" fillId="0" borderId="15" xfId="0" applyNumberFormat="1" applyFont="1" applyBorder="1" applyAlignment="1">
      <alignment/>
    </xf>
    <xf numFmtId="170" fontId="0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70" fontId="31" fillId="0" borderId="0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Alignment="1">
      <alignment horizontal="center"/>
    </xf>
    <xf numFmtId="203" fontId="0" fillId="0" borderId="0" xfId="0" applyNumberFormat="1" applyFont="1" applyAlignment="1">
      <alignment/>
    </xf>
    <xf numFmtId="4" fontId="13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0" fontId="18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170" fontId="104" fillId="34" borderId="0" xfId="0" applyNumberFormat="1" applyFont="1" applyFill="1" applyAlignment="1">
      <alignment/>
    </xf>
    <xf numFmtId="170" fontId="128" fillId="0" borderId="16" xfId="0" applyNumberFormat="1" applyFont="1" applyBorder="1" applyAlignment="1">
      <alignment/>
    </xf>
    <xf numFmtId="170" fontId="130" fillId="0" borderId="0" xfId="0" applyNumberFormat="1" applyFont="1" applyAlignment="1">
      <alignment/>
    </xf>
    <xf numFmtId="0" fontId="107" fillId="35" borderId="0" xfId="0" applyFont="1" applyFill="1" applyAlignment="1">
      <alignment/>
    </xf>
    <xf numFmtId="203" fontId="0" fillId="34" borderId="0" xfId="0" applyNumberFormat="1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/>
    </xf>
    <xf numFmtId="170" fontId="0" fillId="36" borderId="0" xfId="0" applyNumberFormat="1" applyFont="1" applyFill="1" applyAlignment="1">
      <alignment/>
    </xf>
    <xf numFmtId="43" fontId="104" fillId="0" borderId="0" xfId="42" applyFont="1" applyBorder="1" applyAlignment="1">
      <alignment/>
    </xf>
    <xf numFmtId="43" fontId="111" fillId="0" borderId="12" xfId="0" applyNumberFormat="1" applyFont="1" applyBorder="1" applyAlignment="1">
      <alignment/>
    </xf>
    <xf numFmtId="170" fontId="104" fillId="35" borderId="0" xfId="0" applyNumberFormat="1" applyFont="1" applyFill="1" applyAlignment="1">
      <alignment/>
    </xf>
    <xf numFmtId="0" fontId="11" fillId="34" borderId="0" xfId="0" applyFont="1" applyFill="1" applyBorder="1" applyAlignment="1">
      <alignment horizontal="left"/>
    </xf>
    <xf numFmtId="203" fontId="12" fillId="34" borderId="0" xfId="0" applyNumberFormat="1" applyFont="1" applyFill="1" applyAlignment="1">
      <alignment horizontal="center"/>
    </xf>
    <xf numFmtId="0" fontId="32" fillId="34" borderId="0" xfId="0" applyNumberFormat="1" applyFont="1" applyFill="1" applyBorder="1" applyAlignment="1">
      <alignment horizontal="center"/>
    </xf>
    <xf numFmtId="203" fontId="12" fillId="34" borderId="0" xfId="0" applyNumberFormat="1" applyFont="1" applyFill="1" applyBorder="1" applyAlignment="1">
      <alignment horizontal="center"/>
    </xf>
    <xf numFmtId="4" fontId="12" fillId="34" borderId="0" xfId="0" applyNumberFormat="1" applyFont="1" applyFill="1" applyBorder="1" applyAlignment="1">
      <alignment/>
    </xf>
    <xf numFmtId="43" fontId="32" fillId="34" borderId="0" xfId="0" applyNumberFormat="1" applyFont="1" applyFill="1" applyBorder="1" applyAlignment="1">
      <alignment horizontal="center"/>
    </xf>
    <xf numFmtId="14" fontId="12" fillId="34" borderId="0" xfId="0" applyNumberFormat="1" applyFont="1" applyFill="1" applyBorder="1" applyAlignment="1">
      <alignment horizontal="center"/>
    </xf>
    <xf numFmtId="170" fontId="32" fillId="34" borderId="0" xfId="0" applyNumberFormat="1" applyFont="1" applyFill="1" applyBorder="1" applyAlignment="1">
      <alignment/>
    </xf>
    <xf numFmtId="170" fontId="32" fillId="34" borderId="0" xfId="0" applyNumberFormat="1" applyFont="1" applyFill="1" applyBorder="1" applyAlignment="1">
      <alignment horizontal="center"/>
    </xf>
    <xf numFmtId="39" fontId="104" fillId="0" borderId="0" xfId="0" applyNumberFormat="1" applyFont="1" applyBorder="1" applyAlignment="1">
      <alignment/>
    </xf>
    <xf numFmtId="43" fontId="131" fillId="36" borderId="0" xfId="46" applyFont="1" applyFill="1" applyAlignment="1">
      <alignment/>
    </xf>
    <xf numFmtId="4" fontId="18" fillId="36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203" fontId="0" fillId="34" borderId="0" xfId="0" applyNumberFormat="1" applyFont="1" applyFill="1" applyAlignment="1">
      <alignment horizontal="center"/>
    </xf>
    <xf numFmtId="43" fontId="0" fillId="34" borderId="0" xfId="0" applyNumberFormat="1" applyFont="1" applyFill="1" applyBorder="1" applyAlignment="1">
      <alignment horizontal="center"/>
    </xf>
    <xf numFmtId="43" fontId="0" fillId="36" borderId="0" xfId="0" applyNumberFormat="1" applyFont="1" applyFill="1" applyBorder="1" applyAlignment="1">
      <alignment/>
    </xf>
    <xf numFmtId="0" fontId="13" fillId="34" borderId="0" xfId="0" applyNumberFormat="1" applyFont="1" applyFill="1" applyBorder="1" applyAlignment="1">
      <alignment horizontal="center"/>
    </xf>
    <xf numFmtId="0" fontId="104" fillId="35" borderId="0" xfId="0" applyFont="1" applyFill="1" applyAlignment="1">
      <alignment/>
    </xf>
    <xf numFmtId="43" fontId="17" fillId="34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18" fillId="37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3" fontId="0" fillId="34" borderId="15" xfId="0" applyNumberFormat="1" applyFont="1" applyFill="1" applyBorder="1" applyAlignment="1">
      <alignment horizontal="center"/>
    </xf>
    <xf numFmtId="170" fontId="0" fillId="34" borderId="0" xfId="0" applyNumberFormat="1" applyFont="1" applyFill="1" applyAlignment="1">
      <alignment/>
    </xf>
    <xf numFmtId="170" fontId="0" fillId="34" borderId="0" xfId="0" applyNumberFormat="1" applyFont="1" applyFill="1" applyBorder="1" applyAlignment="1">
      <alignment/>
    </xf>
    <xf numFmtId="4" fontId="18" fillId="34" borderId="15" xfId="0" applyNumberFormat="1" applyFont="1" applyFill="1" applyBorder="1" applyAlignment="1">
      <alignment horizontal="center"/>
    </xf>
    <xf numFmtId="170" fontId="0" fillId="34" borderId="15" xfId="0" applyNumberFormat="1" applyFont="1" applyFill="1" applyBorder="1" applyAlignment="1">
      <alignment/>
    </xf>
    <xf numFmtId="4" fontId="0" fillId="34" borderId="15" xfId="0" applyNumberFormat="1" applyFont="1" applyFill="1" applyBorder="1" applyAlignment="1">
      <alignment horizontal="center"/>
    </xf>
    <xf numFmtId="43" fontId="18" fillId="34" borderId="15" xfId="0" applyNumberFormat="1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43" fontId="0" fillId="34" borderId="0" xfId="0" applyNumberFormat="1" applyFont="1" applyFill="1" applyAlignment="1">
      <alignment/>
    </xf>
    <xf numFmtId="39" fontId="0" fillId="34" borderId="15" xfId="0" applyNumberFormat="1" applyFont="1" applyFill="1" applyBorder="1" applyAlignment="1">
      <alignment/>
    </xf>
    <xf numFmtId="170" fontId="0" fillId="34" borderId="15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/>
    </xf>
    <xf numFmtId="43" fontId="18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203" fontId="0" fillId="34" borderId="15" xfId="0" applyNumberFormat="1" applyFont="1" applyFill="1" applyBorder="1" applyAlignment="1">
      <alignment horizontal="center"/>
    </xf>
    <xf numFmtId="170" fontId="0" fillId="34" borderId="12" xfId="0" applyNumberFormat="1" applyFont="1" applyFill="1" applyBorder="1" applyAlignment="1">
      <alignment/>
    </xf>
    <xf numFmtId="43" fontId="0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39" fontId="0" fillId="34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center"/>
    </xf>
    <xf numFmtId="43" fontId="0" fillId="34" borderId="12" xfId="0" applyNumberFormat="1" applyFont="1" applyFill="1" applyBorder="1" applyAlignment="1">
      <alignment/>
    </xf>
    <xf numFmtId="39" fontId="0" fillId="34" borderId="0" xfId="0" applyNumberFormat="1" applyFont="1" applyFill="1" applyBorder="1" applyAlignment="1">
      <alignment/>
    </xf>
    <xf numFmtId="43" fontId="0" fillId="34" borderId="15" xfId="42" applyFont="1" applyFill="1" applyBorder="1" applyAlignment="1">
      <alignment/>
    </xf>
    <xf numFmtId="43" fontId="0" fillId="34" borderId="15" xfId="0" applyNumberFormat="1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/>
    </xf>
    <xf numFmtId="170" fontId="17" fillId="34" borderId="0" xfId="0" applyNumberFormat="1" applyFont="1" applyFill="1" applyAlignment="1">
      <alignment/>
    </xf>
    <xf numFmtId="0" fontId="17" fillId="34" borderId="0" xfId="0" applyFont="1" applyFill="1" applyBorder="1" applyAlignment="1">
      <alignment horizontal="center"/>
    </xf>
    <xf numFmtId="4" fontId="12" fillId="34" borderId="15" xfId="0" applyNumberFormat="1" applyFont="1" applyFill="1" applyBorder="1" applyAlignment="1">
      <alignment/>
    </xf>
    <xf numFmtId="170" fontId="12" fillId="34" borderId="0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4" fontId="17" fillId="34" borderId="15" xfId="0" applyNumberFormat="1" applyFont="1" applyFill="1" applyBorder="1" applyAlignment="1">
      <alignment horizontal="center"/>
    </xf>
    <xf numFmtId="4" fontId="17" fillId="34" borderId="0" xfId="0" applyNumberFormat="1" applyFont="1" applyFill="1" applyBorder="1" applyAlignment="1">
      <alignment horizontal="center"/>
    </xf>
    <xf numFmtId="43" fontId="0" fillId="34" borderId="0" xfId="42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170" fontId="114" fillId="0" borderId="16" xfId="0" applyNumberFormat="1" applyFont="1" applyBorder="1" applyAlignment="1">
      <alignment/>
    </xf>
    <xf numFmtId="43" fontId="12" fillId="34" borderId="16" xfId="42" applyFont="1" applyFill="1" applyBorder="1" applyAlignment="1">
      <alignment horizontal="center"/>
    </xf>
    <xf numFmtId="170" fontId="17" fillId="34" borderId="12" xfId="0" applyNumberFormat="1" applyFont="1" applyFill="1" applyBorder="1" applyAlignment="1">
      <alignment/>
    </xf>
    <xf numFmtId="170" fontId="121" fillId="0" borderId="0" xfId="60" applyNumberFormat="1" applyFont="1" applyFill="1" applyBorder="1">
      <alignment/>
      <protection/>
    </xf>
    <xf numFmtId="43" fontId="121" fillId="0" borderId="0" xfId="60" applyNumberFormat="1" applyFont="1" applyBorder="1">
      <alignment/>
      <protection/>
    </xf>
    <xf numFmtId="43" fontId="17" fillId="34" borderId="12" xfId="46" applyFont="1" applyFill="1" applyBorder="1" applyAlignment="1">
      <alignment/>
    </xf>
    <xf numFmtId="43" fontId="121" fillId="0" borderId="0" xfId="60" applyNumberFormat="1" applyFont="1" applyFill="1" applyBorder="1">
      <alignment/>
      <protection/>
    </xf>
    <xf numFmtId="170" fontId="121" fillId="0" borderId="0" xfId="60" applyNumberFormat="1" applyFont="1" applyBorder="1">
      <alignment/>
      <protection/>
    </xf>
    <xf numFmtId="170" fontId="132" fillId="0" borderId="0" xfId="60" applyNumberFormat="1" applyFont="1" applyBorder="1">
      <alignment/>
      <protection/>
    </xf>
    <xf numFmtId="170" fontId="12" fillId="34" borderId="0" xfId="0" applyNumberFormat="1" applyFont="1" applyFill="1" applyAlignment="1">
      <alignment/>
    </xf>
    <xf numFmtId="170" fontId="107" fillId="35" borderId="0" xfId="0" applyNumberFormat="1" applyFont="1" applyFill="1" applyAlignment="1">
      <alignment/>
    </xf>
    <xf numFmtId="170" fontId="18" fillId="34" borderId="0" xfId="0" applyNumberFormat="1" applyFont="1" applyFill="1" applyAlignment="1">
      <alignment/>
    </xf>
    <xf numFmtId="170" fontId="133" fillId="0" borderId="0" xfId="60" applyNumberFormat="1" applyFont="1" applyBorder="1">
      <alignment/>
      <protection/>
    </xf>
    <xf numFmtId="170" fontId="0" fillId="36" borderId="0" xfId="0" applyNumberFormat="1" applyFont="1" applyFill="1" applyBorder="1" applyAlignment="1">
      <alignment/>
    </xf>
    <xf numFmtId="170" fontId="8" fillId="36" borderId="0" xfId="0" applyNumberFormat="1" applyFont="1" applyFill="1" applyBorder="1" applyAlignment="1">
      <alignment/>
    </xf>
    <xf numFmtId="203" fontId="0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70" fontId="17" fillId="34" borderId="15" xfId="0" applyNumberFormat="1" applyFont="1" applyFill="1" applyBorder="1" applyAlignment="1">
      <alignment/>
    </xf>
    <xf numFmtId="39" fontId="17" fillId="34" borderId="15" xfId="0" applyNumberFormat="1" applyFont="1" applyFill="1" applyBorder="1" applyAlignment="1">
      <alignment/>
    </xf>
    <xf numFmtId="43" fontId="0" fillId="34" borderId="16" xfId="0" applyNumberFormat="1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/>
    </xf>
    <xf numFmtId="0" fontId="134" fillId="36" borderId="0" xfId="0" applyFont="1" applyFill="1" applyBorder="1" applyAlignment="1">
      <alignment horizontal="center"/>
    </xf>
    <xf numFmtId="0" fontId="18" fillId="34" borderId="0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0" fontId="133" fillId="36" borderId="0" xfId="0" applyFont="1" applyFill="1" applyAlignment="1">
      <alignment/>
    </xf>
    <xf numFmtId="203" fontId="133" fillId="36" borderId="0" xfId="0" applyNumberFormat="1" applyFont="1" applyFill="1" applyAlignment="1">
      <alignment horizontal="center"/>
    </xf>
    <xf numFmtId="43" fontId="18" fillId="34" borderId="16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170" fontId="0" fillId="35" borderId="0" xfId="0" applyNumberFormat="1" applyFont="1" applyFill="1" applyAlignment="1">
      <alignment/>
    </xf>
    <xf numFmtId="4" fontId="18" fillId="34" borderId="0" xfId="0" applyNumberFormat="1" applyFont="1" applyFill="1" applyBorder="1" applyAlignment="1">
      <alignment/>
    </xf>
    <xf numFmtId="39" fontId="17" fillId="34" borderId="0" xfId="0" applyNumberFormat="1" applyFont="1" applyFill="1" applyBorder="1" applyAlignment="1">
      <alignment/>
    </xf>
    <xf numFmtId="4" fontId="12" fillId="34" borderId="16" xfId="0" applyNumberFormat="1" applyFont="1" applyFill="1" applyBorder="1" applyAlignment="1">
      <alignment/>
    </xf>
    <xf numFmtId="43" fontId="0" fillId="34" borderId="0" xfId="0" applyNumberFormat="1" applyFont="1" applyFill="1" applyAlignment="1">
      <alignment horizontal="center"/>
    </xf>
    <xf numFmtId="43" fontId="12" fillId="34" borderId="0" xfId="0" applyNumberFormat="1" applyFont="1" applyFill="1" applyBorder="1" applyAlignment="1">
      <alignment horizontal="center"/>
    </xf>
    <xf numFmtId="170" fontId="12" fillId="34" borderId="0" xfId="0" applyNumberFormat="1" applyFont="1" applyFill="1" applyAlignment="1">
      <alignment horizontal="center"/>
    </xf>
    <xf numFmtId="170" fontId="104" fillId="0" borderId="12" xfId="0" applyNumberFormat="1" applyFont="1" applyBorder="1" applyAlignment="1">
      <alignment/>
    </xf>
    <xf numFmtId="43" fontId="18" fillId="34" borderId="0" xfId="42" applyFont="1" applyFill="1" applyBorder="1" applyAlignment="1">
      <alignment horizontal="center"/>
    </xf>
    <xf numFmtId="4" fontId="17" fillId="34" borderId="0" xfId="0" applyNumberFormat="1" applyFont="1" applyFill="1" applyBorder="1" applyAlignment="1">
      <alignment/>
    </xf>
    <xf numFmtId="39" fontId="0" fillId="34" borderId="0" xfId="0" applyNumberFormat="1" applyFont="1" applyFill="1" applyBorder="1" applyAlignment="1">
      <alignment horizontal="right"/>
    </xf>
    <xf numFmtId="43" fontId="0" fillId="34" borderId="16" xfId="42" applyFont="1" applyFill="1" applyBorder="1" applyAlignment="1">
      <alignment horizontal="center"/>
    </xf>
    <xf numFmtId="43" fontId="18" fillId="34" borderId="0" xfId="0" applyNumberFormat="1" applyFont="1" applyFill="1" applyAlignment="1">
      <alignment horizontal="center"/>
    </xf>
    <xf numFmtId="170" fontId="104" fillId="35" borderId="16" xfId="0" applyNumberFormat="1" applyFont="1" applyFill="1" applyBorder="1" applyAlignment="1">
      <alignment/>
    </xf>
    <xf numFmtId="0" fontId="121" fillId="35" borderId="0" xfId="60" applyFont="1" applyFill="1" applyBorder="1">
      <alignment/>
      <protection/>
    </xf>
    <xf numFmtId="203" fontId="107" fillId="35" borderId="0" xfId="60" applyNumberFormat="1" applyFont="1" applyFill="1" applyAlignment="1">
      <alignment horizontal="center"/>
      <protection/>
    </xf>
    <xf numFmtId="170" fontId="0" fillId="35" borderId="15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20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39" fontId="104" fillId="35" borderId="0" xfId="0" applyNumberFormat="1" applyFont="1" applyFill="1" applyAlignment="1">
      <alignment/>
    </xf>
    <xf numFmtId="0" fontId="121" fillId="35" borderId="0" xfId="0" applyFont="1" applyFill="1" applyBorder="1" applyAlignment="1">
      <alignment horizontal="left"/>
    </xf>
    <xf numFmtId="203" fontId="122" fillId="35" borderId="0" xfId="0" applyNumberFormat="1" applyFont="1" applyFill="1" applyAlignment="1">
      <alignment horizontal="center"/>
    </xf>
    <xf numFmtId="39" fontId="104" fillId="34" borderId="0" xfId="0" applyNumberFormat="1" applyFont="1" applyFill="1" applyAlignment="1">
      <alignment/>
    </xf>
    <xf numFmtId="170" fontId="104" fillId="34" borderId="16" xfId="0" applyNumberFormat="1" applyFont="1" applyFill="1" applyBorder="1" applyAlignment="1">
      <alignment/>
    </xf>
    <xf numFmtId="0" fontId="107" fillId="34" borderId="0" xfId="0" applyFont="1" applyFill="1" applyAlignment="1">
      <alignment/>
    </xf>
    <xf numFmtId="0" fontId="121" fillId="34" borderId="0" xfId="60" applyFont="1" applyFill="1" applyBorder="1">
      <alignment/>
      <protection/>
    </xf>
    <xf numFmtId="170" fontId="107" fillId="34" borderId="0" xfId="0" applyNumberFormat="1" applyFont="1" applyFill="1" applyAlignment="1">
      <alignment/>
    </xf>
    <xf numFmtId="203" fontId="107" fillId="34" borderId="0" xfId="60" applyNumberFormat="1" applyFont="1" applyFill="1" applyAlignment="1">
      <alignment horizontal="center"/>
      <protection/>
    </xf>
    <xf numFmtId="0" fontId="121" fillId="34" borderId="0" xfId="0" applyFont="1" applyFill="1" applyBorder="1" applyAlignment="1">
      <alignment horizontal="left"/>
    </xf>
    <xf numFmtId="203" fontId="122" fillId="34" borderId="0" xfId="0" applyNumberFormat="1" applyFont="1" applyFill="1" applyAlignment="1">
      <alignment horizontal="center"/>
    </xf>
    <xf numFmtId="43" fontId="121" fillId="35" borderId="0" xfId="60" applyNumberFormat="1" applyFont="1" applyFill="1" applyBorder="1">
      <alignment/>
      <protection/>
    </xf>
    <xf numFmtId="203" fontId="121" fillId="35" borderId="0" xfId="0" applyNumberFormat="1" applyFont="1" applyFill="1" applyBorder="1" applyAlignment="1">
      <alignment horizontal="center"/>
    </xf>
    <xf numFmtId="170" fontId="117" fillId="35" borderId="0" xfId="0" applyNumberFormat="1" applyFont="1" applyFill="1" applyAlignment="1">
      <alignment/>
    </xf>
    <xf numFmtId="170" fontId="0" fillId="35" borderId="12" xfId="0" applyNumberFormat="1" applyFont="1" applyFill="1" applyBorder="1" applyAlignment="1">
      <alignment/>
    </xf>
    <xf numFmtId="0" fontId="109" fillId="35" borderId="0" xfId="0" applyFont="1" applyFill="1" applyAlignment="1">
      <alignment/>
    </xf>
    <xf numFmtId="43" fontId="121" fillId="35" borderId="0" xfId="42" applyFont="1" applyFill="1" applyBorder="1" applyAlignment="1">
      <alignment/>
    </xf>
    <xf numFmtId="0" fontId="104" fillId="0" borderId="12" xfId="0" applyFont="1" applyBorder="1" applyAlignment="1">
      <alignment/>
    </xf>
    <xf numFmtId="203" fontId="0" fillId="0" borderId="0" xfId="0" applyNumberFormat="1" applyFont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43" fontId="27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170" fontId="12" fillId="34" borderId="15" xfId="0" applyNumberFormat="1" applyFont="1" applyFill="1" applyBorder="1" applyAlignment="1">
      <alignment/>
    </xf>
    <xf numFmtId="4" fontId="11" fillId="0" borderId="15" xfId="0" applyNumberFormat="1" applyFont="1" applyBorder="1" applyAlignment="1">
      <alignment/>
    </xf>
    <xf numFmtId="0" fontId="17" fillId="34" borderId="16" xfId="0" applyFont="1" applyFill="1" applyBorder="1" applyAlignment="1">
      <alignment horizontal="center"/>
    </xf>
    <xf numFmtId="4" fontId="0" fillId="34" borderId="0" xfId="0" applyNumberFormat="1" applyFont="1" applyFill="1" applyAlignment="1">
      <alignment horizontal="center"/>
    </xf>
    <xf numFmtId="4" fontId="17" fillId="34" borderId="0" xfId="0" applyNumberFormat="1" applyFont="1" applyFill="1" applyAlignment="1">
      <alignment horizontal="center"/>
    </xf>
    <xf numFmtId="43" fontId="17" fillId="34" borderId="16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43" fontId="32" fillId="34" borderId="0" xfId="0" applyNumberFormat="1" applyFont="1" applyFill="1" applyAlignment="1">
      <alignment horizontal="center"/>
    </xf>
    <xf numFmtId="170" fontId="103" fillId="0" borderId="0" xfId="0" applyNumberFormat="1" applyFont="1" applyBorder="1" applyAlignment="1">
      <alignment/>
    </xf>
    <xf numFmtId="170" fontId="110" fillId="34" borderId="0" xfId="0" applyNumberFormat="1" applyFont="1" applyFill="1" applyAlignment="1">
      <alignment/>
    </xf>
    <xf numFmtId="170" fontId="108" fillId="34" borderId="0" xfId="0" applyNumberFormat="1" applyFont="1" applyFill="1" applyAlignment="1">
      <alignment/>
    </xf>
    <xf numFmtId="0" fontId="104" fillId="34" borderId="0" xfId="0" applyFont="1" applyFill="1" applyAlignment="1">
      <alignment/>
    </xf>
    <xf numFmtId="43" fontId="114" fillId="34" borderId="0" xfId="42" applyFont="1" applyFill="1" applyAlignment="1">
      <alignment/>
    </xf>
    <xf numFmtId="170" fontId="117" fillId="34" borderId="0" xfId="0" applyNumberFormat="1" applyFont="1" applyFill="1" applyAlignment="1">
      <alignment/>
    </xf>
    <xf numFmtId="170" fontId="114" fillId="34" borderId="0" xfId="0" applyNumberFormat="1" applyFont="1" applyFill="1" applyAlignment="1">
      <alignment/>
    </xf>
    <xf numFmtId="170" fontId="108" fillId="34" borderId="16" xfId="0" applyNumberFormat="1" applyFont="1" applyFill="1" applyBorder="1" applyAlignment="1">
      <alignment/>
    </xf>
    <xf numFmtId="170" fontId="117" fillId="34" borderId="16" xfId="0" applyNumberFormat="1" applyFont="1" applyFill="1" applyBorder="1" applyAlignment="1">
      <alignment/>
    </xf>
    <xf numFmtId="43" fontId="17" fillId="34" borderId="0" xfId="42" applyFont="1" applyFill="1" applyBorder="1" applyAlignment="1">
      <alignment horizontal="center"/>
    </xf>
    <xf numFmtId="43" fontId="104" fillId="34" borderId="0" xfId="42" applyFont="1" applyFill="1" applyAlignment="1">
      <alignment/>
    </xf>
    <xf numFmtId="4" fontId="0" fillId="0" borderId="17" xfId="0" applyNumberFormat="1" applyFont="1" applyFill="1" applyBorder="1" applyAlignment="1">
      <alignment/>
    </xf>
    <xf numFmtId="170" fontId="105" fillId="0" borderId="17" xfId="0" applyNumberFormat="1" applyFont="1" applyBorder="1" applyAlignment="1">
      <alignment/>
    </xf>
    <xf numFmtId="4" fontId="103" fillId="34" borderId="0" xfId="0" applyNumberFormat="1" applyFont="1" applyFill="1" applyBorder="1" applyAlignment="1">
      <alignment/>
    </xf>
    <xf numFmtId="43" fontId="17" fillId="34" borderId="12" xfId="0" applyNumberFormat="1" applyFont="1" applyFill="1" applyBorder="1" applyAlignment="1">
      <alignment horizontal="center"/>
    </xf>
    <xf numFmtId="43" fontId="32" fillId="34" borderId="12" xfId="0" applyNumberFormat="1" applyFont="1" applyFill="1" applyBorder="1" applyAlignment="1">
      <alignment horizontal="center"/>
    </xf>
    <xf numFmtId="170" fontId="117" fillId="35" borderId="16" xfId="0" applyNumberFormat="1" applyFont="1" applyFill="1" applyBorder="1" applyAlignment="1">
      <alignment/>
    </xf>
    <xf numFmtId="14" fontId="12" fillId="34" borderId="0" xfId="0" applyNumberFormat="1" applyFont="1" applyFill="1" applyAlignment="1">
      <alignment horizontal="center"/>
    </xf>
    <xf numFmtId="43" fontId="16" fillId="0" borderId="0" xfId="46" applyFont="1" applyAlignment="1">
      <alignment/>
    </xf>
    <xf numFmtId="43" fontId="17" fillId="34" borderId="0" xfId="46" applyFont="1" applyFill="1" applyBorder="1" applyAlignment="1">
      <alignment horizontal="left"/>
    </xf>
    <xf numFmtId="43" fontId="17" fillId="34" borderId="0" xfId="46" applyFont="1" applyFill="1" applyBorder="1" applyAlignment="1">
      <alignment/>
    </xf>
    <xf numFmtId="43" fontId="18" fillId="34" borderId="0" xfId="46" applyFont="1" applyFill="1" applyBorder="1" applyAlignment="1">
      <alignment/>
    </xf>
    <xf numFmtId="43" fontId="17" fillId="36" borderId="0" xfId="46" applyFont="1" applyFill="1" applyBorder="1" applyAlignment="1">
      <alignment/>
    </xf>
    <xf numFmtId="170" fontId="104" fillId="0" borderId="16" xfId="0" applyNumberFormat="1" applyFont="1" applyBorder="1" applyAlignment="1">
      <alignment horizontal="right"/>
    </xf>
    <xf numFmtId="170" fontId="114" fillId="34" borderId="16" xfId="0" applyNumberFormat="1" applyFont="1" applyFill="1" applyBorder="1" applyAlignment="1">
      <alignment/>
    </xf>
    <xf numFmtId="43" fontId="8" fillId="36" borderId="0" xfId="42" applyFont="1" applyFill="1" applyBorder="1" applyAlignment="1">
      <alignment/>
    </xf>
    <xf numFmtId="43" fontId="17" fillId="34" borderId="15" xfId="46" applyFont="1" applyFill="1" applyBorder="1" applyAlignment="1">
      <alignment/>
    </xf>
    <xf numFmtId="43" fontId="17" fillId="36" borderId="15" xfId="46" applyFont="1" applyFill="1" applyBorder="1" applyAlignment="1">
      <alignment/>
    </xf>
    <xf numFmtId="43" fontId="17" fillId="34" borderId="15" xfId="46" applyFont="1" applyFill="1" applyBorder="1" applyAlignment="1">
      <alignment horizontal="left"/>
    </xf>
    <xf numFmtId="43" fontId="16" fillId="34" borderId="15" xfId="46" applyFont="1" applyFill="1" applyBorder="1" applyAlignment="1">
      <alignment horizontal="left"/>
    </xf>
    <xf numFmtId="43" fontId="0" fillId="34" borderId="12" xfId="42" applyFont="1" applyFill="1" applyBorder="1" applyAlignment="1">
      <alignment horizontal="center"/>
    </xf>
    <xf numFmtId="43" fontId="104" fillId="0" borderId="16" xfId="42" applyFont="1" applyBorder="1" applyAlignment="1">
      <alignment/>
    </xf>
    <xf numFmtId="4" fontId="17" fillId="35" borderId="0" xfId="0" applyNumberFormat="1" applyFont="1" applyFill="1" applyBorder="1" applyAlignment="1">
      <alignment horizontal="center"/>
    </xf>
    <xf numFmtId="39" fontId="0" fillId="34" borderId="12" xfId="0" applyNumberFormat="1" applyFont="1" applyFill="1" applyBorder="1" applyAlignment="1">
      <alignment/>
    </xf>
    <xf numFmtId="43" fontId="17" fillId="34" borderId="12" xfId="46" applyFont="1" applyFill="1" applyBorder="1" applyAlignment="1">
      <alignment horizontal="left"/>
    </xf>
    <xf numFmtId="39" fontId="0" fillId="35" borderId="12" xfId="0" applyNumberFormat="1" applyFont="1" applyFill="1" applyBorder="1" applyAlignment="1">
      <alignment/>
    </xf>
    <xf numFmtId="170" fontId="0" fillId="36" borderId="12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5" fontId="17" fillId="0" borderId="20" xfId="0" applyNumberFormat="1" applyFont="1" applyBorder="1" applyAlignment="1">
      <alignment horizontal="center"/>
    </xf>
    <xf numFmtId="170" fontId="34" fillId="0" borderId="0" xfId="0" applyNumberFormat="1" applyFont="1" applyAlignment="1">
      <alignment horizontal="right"/>
    </xf>
    <xf numFmtId="43" fontId="1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0" fontId="0" fillId="0" borderId="11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43" fontId="0" fillId="0" borderId="12" xfId="0" applyNumberFormat="1" applyFont="1" applyBorder="1" applyAlignment="1">
      <alignment horizontal="right"/>
    </xf>
    <xf numFmtId="43" fontId="18" fillId="0" borderId="0" xfId="0" applyNumberFormat="1" applyFont="1" applyBorder="1" applyAlignment="1">
      <alignment horizontal="right"/>
    </xf>
    <xf numFmtId="43" fontId="11" fillId="35" borderId="0" xfId="42" applyFont="1" applyFill="1" applyBorder="1" applyAlignment="1">
      <alignment/>
    </xf>
    <xf numFmtId="43" fontId="7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27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3" fontId="27" fillId="0" borderId="16" xfId="0" applyNumberFormat="1" applyFont="1" applyBorder="1" applyAlignment="1">
      <alignment horizontal="right"/>
    </xf>
    <xf numFmtId="43" fontId="28" fillId="0" borderId="0" xfId="0" applyNumberFormat="1" applyFont="1" applyBorder="1" applyAlignment="1">
      <alignment horizontal="right"/>
    </xf>
    <xf numFmtId="43" fontId="26" fillId="0" borderId="15" xfId="0" applyNumberFormat="1" applyFont="1" applyBorder="1" applyAlignment="1">
      <alignment horizontal="right"/>
    </xf>
    <xf numFmtId="43" fontId="26" fillId="0" borderId="16" xfId="0" applyNumberFormat="1" applyFont="1" applyBorder="1" applyAlignment="1">
      <alignment horizontal="right"/>
    </xf>
    <xf numFmtId="43" fontId="15" fillId="0" borderId="18" xfId="0" applyNumberFormat="1" applyFont="1" applyBorder="1" applyAlignment="1">
      <alignment horizontal="right" vertical="center"/>
    </xf>
    <xf numFmtId="43" fontId="35" fillId="0" borderId="0" xfId="0" applyNumberFormat="1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70" fontId="17" fillId="0" borderId="18" xfId="0" applyNumberFormat="1" applyFont="1" applyBorder="1" applyAlignment="1">
      <alignment horizontal="center"/>
    </xf>
    <xf numFmtId="170" fontId="17" fillId="0" borderId="17" xfId="0" applyNumberFormat="1" applyFont="1" applyBorder="1" applyAlignment="1">
      <alignment horizontal="center"/>
    </xf>
    <xf numFmtId="170" fontId="17" fillId="0" borderId="19" xfId="0" applyNumberFormat="1" applyFont="1" applyBorder="1" applyAlignment="1">
      <alignment horizontal="center"/>
    </xf>
    <xf numFmtId="43" fontId="36" fillId="0" borderId="15" xfId="0" applyNumberFormat="1" applyFont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170" fontId="6" fillId="0" borderId="15" xfId="0" applyNumberFormat="1" applyFont="1" applyBorder="1" applyAlignment="1">
      <alignment/>
    </xf>
    <xf numFmtId="170" fontId="17" fillId="0" borderId="15" xfId="0" applyNumberFormat="1" applyFont="1" applyBorder="1" applyAlignment="1">
      <alignment/>
    </xf>
    <xf numFmtId="205" fontId="0" fillId="0" borderId="16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05" fontId="0" fillId="0" borderId="17" xfId="0" applyNumberFormat="1" applyFont="1" applyBorder="1" applyAlignment="1">
      <alignment horizontal="center"/>
    </xf>
    <xf numFmtId="0" fontId="17" fillId="34" borderId="23" xfId="0" applyFont="1" applyFill="1" applyBorder="1" applyAlignment="1">
      <alignment horizontal="left"/>
    </xf>
    <xf numFmtId="43" fontId="17" fillId="34" borderId="22" xfId="0" applyNumberFormat="1" applyFont="1" applyFill="1" applyBorder="1" applyAlignment="1">
      <alignment horizontal="left"/>
    </xf>
    <xf numFmtId="0" fontId="17" fillId="34" borderId="22" xfId="0" applyFont="1" applyFill="1" applyBorder="1" applyAlignment="1">
      <alignment horizontal="left"/>
    </xf>
    <xf numFmtId="43" fontId="17" fillId="34" borderId="20" xfId="0" applyNumberFormat="1" applyFont="1" applyFill="1" applyBorder="1" applyAlignment="1">
      <alignment horizontal="left"/>
    </xf>
    <xf numFmtId="43" fontId="17" fillId="34" borderId="11" xfId="0" applyNumberFormat="1" applyFont="1" applyFill="1" applyBorder="1" applyAlignment="1">
      <alignment horizontal="left"/>
    </xf>
    <xf numFmtId="43" fontId="11" fillId="0" borderId="0" xfId="60" applyNumberFormat="1" applyFont="1" applyBorder="1">
      <alignment/>
      <protection/>
    </xf>
    <xf numFmtId="0" fontId="7" fillId="0" borderId="22" xfId="0" applyFont="1" applyBorder="1" applyAlignment="1">
      <alignment/>
    </xf>
    <xf numFmtId="205" fontId="1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34" borderId="12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43" fontId="18" fillId="34" borderId="12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18" fillId="34" borderId="12" xfId="0" applyFont="1" applyFill="1" applyBorder="1" applyAlignment="1">
      <alignment/>
    </xf>
    <xf numFmtId="170" fontId="4" fillId="0" borderId="17" xfId="0" applyNumberFormat="1" applyFont="1" applyBorder="1" applyAlignment="1">
      <alignment/>
    </xf>
    <xf numFmtId="0" fontId="17" fillId="34" borderId="17" xfId="0" applyFont="1" applyFill="1" applyBorder="1" applyAlignment="1">
      <alignment/>
    </xf>
    <xf numFmtId="43" fontId="18" fillId="34" borderId="11" xfId="42" applyFont="1" applyFill="1" applyBorder="1" applyAlignment="1">
      <alignment/>
    </xf>
    <xf numFmtId="43" fontId="17" fillId="34" borderId="17" xfId="42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3" fillId="0" borderId="21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5" xfId="42" applyFont="1" applyBorder="1" applyAlignment="1">
      <alignment horizontal="center"/>
    </xf>
    <xf numFmtId="43" fontId="0" fillId="0" borderId="15" xfId="42" applyFont="1" applyBorder="1" applyAlignment="1">
      <alignment/>
    </xf>
    <xf numFmtId="43" fontId="0" fillId="0" borderId="15" xfId="0" applyNumberFormat="1" applyFont="1" applyBorder="1" applyAlignment="1">
      <alignment/>
    </xf>
    <xf numFmtId="43" fontId="17" fillId="34" borderId="0" xfId="42" applyFont="1" applyFill="1" applyBorder="1" applyAlignment="1">
      <alignment/>
    </xf>
    <xf numFmtId="43" fontId="17" fillId="34" borderId="15" xfId="42" applyFont="1" applyFill="1" applyBorder="1" applyAlignment="1">
      <alignment/>
    </xf>
    <xf numFmtId="0" fontId="0" fillId="0" borderId="24" xfId="0" applyFont="1" applyBorder="1" applyAlignment="1">
      <alignment/>
    </xf>
    <xf numFmtId="43" fontId="18" fillId="0" borderId="23" xfId="0" applyNumberFormat="1" applyFont="1" applyBorder="1" applyAlignment="1">
      <alignment horizontal="right"/>
    </xf>
    <xf numFmtId="0" fontId="23" fillId="0" borderId="25" xfId="0" applyFont="1" applyBorder="1" applyAlignment="1">
      <alignment horizontal="center"/>
    </xf>
    <xf numFmtId="205" fontId="0" fillId="0" borderId="26" xfId="0" applyNumberFormat="1" applyFont="1" applyBorder="1" applyAlignment="1">
      <alignment horizontal="center"/>
    </xf>
    <xf numFmtId="43" fontId="26" fillId="0" borderId="26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203" fontId="18" fillId="34" borderId="15" xfId="0" applyNumberFormat="1" applyFont="1" applyFill="1" applyBorder="1" applyAlignment="1">
      <alignment horizontal="center"/>
    </xf>
    <xf numFmtId="203" fontId="12" fillId="34" borderId="15" xfId="0" applyNumberFormat="1" applyFont="1" applyFill="1" applyBorder="1" applyAlignment="1">
      <alignment horizontal="center"/>
    </xf>
    <xf numFmtId="43" fontId="21" fillId="34" borderId="15" xfId="0" applyNumberFormat="1" applyFont="1" applyFill="1" applyBorder="1" applyAlignment="1">
      <alignment horizontal="center"/>
    </xf>
    <xf numFmtId="203" fontId="12" fillId="34" borderId="0" xfId="0" applyNumberFormat="1" applyFont="1" applyFill="1" applyAlignment="1">
      <alignment horizontal="left"/>
    </xf>
    <xf numFmtId="43" fontId="18" fillId="35" borderId="0" xfId="0" applyNumberFormat="1" applyFont="1" applyFill="1" applyBorder="1" applyAlignment="1">
      <alignment/>
    </xf>
    <xf numFmtId="43" fontId="17" fillId="34" borderId="0" xfId="45" applyFont="1" applyFill="1" applyBorder="1" applyAlignment="1">
      <alignment/>
    </xf>
    <xf numFmtId="2" fontId="104" fillId="0" borderId="0" xfId="0" applyNumberFormat="1" applyFont="1" applyAlignment="1">
      <alignment/>
    </xf>
    <xf numFmtId="43" fontId="18" fillId="34" borderId="22" xfId="0" applyNumberFormat="1" applyFont="1" applyFill="1" applyBorder="1" applyAlignment="1">
      <alignment horizontal="left"/>
    </xf>
    <xf numFmtId="43" fontId="18" fillId="34" borderId="18" xfId="0" applyNumberFormat="1" applyFont="1" applyFill="1" applyBorder="1" applyAlignment="1">
      <alignment horizontal="left"/>
    </xf>
    <xf numFmtId="43" fontId="23" fillId="0" borderId="16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3" fontId="17" fillId="0" borderId="0" xfId="0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170" fontId="0" fillId="34" borderId="16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3" fontId="17" fillId="34" borderId="16" xfId="46" applyFont="1" applyFill="1" applyBorder="1" applyAlignment="1">
      <alignment horizontal="left"/>
    </xf>
    <xf numFmtId="39" fontId="17" fillId="34" borderId="16" xfId="0" applyNumberFormat="1" applyFont="1" applyFill="1" applyBorder="1" applyAlignment="1">
      <alignment/>
    </xf>
    <xf numFmtId="43" fontId="17" fillId="34" borderId="16" xfId="46" applyFont="1" applyFill="1" applyBorder="1" applyAlignment="1">
      <alignment/>
    </xf>
    <xf numFmtId="0" fontId="17" fillId="0" borderId="16" xfId="0" applyFont="1" applyBorder="1" applyAlignment="1">
      <alignment horizontal="center" vertical="center"/>
    </xf>
    <xf numFmtId="170" fontId="0" fillId="0" borderId="16" xfId="0" applyNumberFormat="1" applyFont="1" applyBorder="1" applyAlignment="1">
      <alignment horizontal="center"/>
    </xf>
    <xf numFmtId="170" fontId="0" fillId="0" borderId="19" xfId="0" applyNumberFormat="1" applyFont="1" applyBorder="1" applyAlignment="1">
      <alignment/>
    </xf>
    <xf numFmtId="43" fontId="18" fillId="0" borderId="11" xfId="0" applyNumberFormat="1" applyFont="1" applyBorder="1" applyAlignment="1">
      <alignment horizontal="right" vertical="center"/>
    </xf>
    <xf numFmtId="43" fontId="0" fillId="34" borderId="16" xfId="0" applyNumberFormat="1" applyFont="1" applyFill="1" applyBorder="1" applyAlignment="1">
      <alignment/>
    </xf>
    <xf numFmtId="43" fontId="18" fillId="34" borderId="16" xfId="46" applyFont="1" applyFill="1" applyBorder="1" applyAlignment="1">
      <alignment/>
    </xf>
    <xf numFmtId="39" fontId="0" fillId="34" borderId="16" xfId="0" applyNumberFormat="1" applyFont="1" applyFill="1" applyBorder="1" applyAlignment="1">
      <alignment/>
    </xf>
    <xf numFmtId="170" fontId="0" fillId="0" borderId="16" xfId="0" applyNumberFormat="1" applyFont="1" applyBorder="1" applyAlignment="1">
      <alignment horizontal="right"/>
    </xf>
    <xf numFmtId="4" fontId="17" fillId="34" borderId="16" xfId="0" applyNumberFormat="1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170" fontId="0" fillId="0" borderId="12" xfId="0" applyNumberFormat="1" applyFont="1" applyBorder="1" applyAlignment="1">
      <alignment/>
    </xf>
    <xf numFmtId="43" fontId="0" fillId="0" borderId="12" xfId="42" applyFont="1" applyBorder="1" applyAlignment="1">
      <alignment/>
    </xf>
    <xf numFmtId="43" fontId="18" fillId="36" borderId="0" xfId="42" applyFont="1" applyFill="1" applyBorder="1" applyAlignment="1">
      <alignment/>
    </xf>
    <xf numFmtId="203" fontId="0" fillId="35" borderId="15" xfId="0" applyNumberFormat="1" applyFont="1" applyFill="1" applyBorder="1" applyAlignment="1">
      <alignment horizontal="center"/>
    </xf>
    <xf numFmtId="203" fontId="11" fillId="0" borderId="15" xfId="0" applyNumberFormat="1" applyFont="1" applyBorder="1" applyAlignment="1">
      <alignment/>
    </xf>
    <xf numFmtId="43" fontId="17" fillId="35" borderId="15" xfId="45" applyFont="1" applyFill="1" applyBorder="1" applyAlignment="1">
      <alignment horizontal="left"/>
    </xf>
    <xf numFmtId="4" fontId="18" fillId="34" borderId="16" xfId="0" applyNumberFormat="1" applyFont="1" applyFill="1" applyBorder="1" applyAlignment="1">
      <alignment horizontal="center"/>
    </xf>
    <xf numFmtId="43" fontId="33" fillId="34" borderId="15" xfId="0" applyNumberFormat="1" applyFont="1" applyFill="1" applyBorder="1" applyAlignment="1">
      <alignment horizontal="center"/>
    </xf>
    <xf numFmtId="43" fontId="104" fillId="35" borderId="0" xfId="42" applyFont="1" applyFill="1" applyBorder="1" applyAlignment="1">
      <alignment/>
    </xf>
    <xf numFmtId="43" fontId="18" fillId="34" borderId="0" xfId="42" applyFont="1" applyFill="1" applyBorder="1" applyAlignment="1">
      <alignment/>
    </xf>
    <xf numFmtId="43" fontId="27" fillId="34" borderId="0" xfId="42" applyFont="1" applyFill="1" applyBorder="1" applyAlignment="1">
      <alignment/>
    </xf>
    <xf numFmtId="205" fontId="17" fillId="0" borderId="18" xfId="0" applyNumberFormat="1" applyFont="1" applyBorder="1" applyAlignment="1">
      <alignment horizontal="center"/>
    </xf>
    <xf numFmtId="0" fontId="17" fillId="34" borderId="18" xfId="0" applyFont="1" applyFill="1" applyBorder="1" applyAlignment="1">
      <alignment/>
    </xf>
    <xf numFmtId="43" fontId="17" fillId="34" borderId="18" xfId="42" applyFont="1" applyFill="1" applyBorder="1" applyAlignment="1">
      <alignment/>
    </xf>
    <xf numFmtId="43" fontId="18" fillId="34" borderId="18" xfId="42" applyFont="1" applyFill="1" applyBorder="1" applyAlignment="1">
      <alignment/>
    </xf>
    <xf numFmtId="205" fontId="23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43" fontId="124" fillId="0" borderId="0" xfId="42" applyFont="1" applyBorder="1" applyAlignment="1">
      <alignment horizontal="left"/>
    </xf>
    <xf numFmtId="43" fontId="124" fillId="0" borderId="0" xfId="42" applyFont="1" applyBorder="1" applyAlignment="1">
      <alignment/>
    </xf>
    <xf numFmtId="43" fontId="122" fillId="0" borderId="0" xfId="42" applyFont="1" applyBorder="1" applyAlignment="1">
      <alignment/>
    </xf>
    <xf numFmtId="43" fontId="124" fillId="35" borderId="0" xfId="42" applyFont="1" applyFill="1" applyBorder="1" applyAlignment="1">
      <alignment/>
    </xf>
    <xf numFmtId="170" fontId="18" fillId="0" borderId="0" xfId="0" applyNumberFormat="1" applyFont="1" applyAlignment="1">
      <alignment horizontal="right"/>
    </xf>
    <xf numFmtId="170" fontId="104" fillId="0" borderId="19" xfId="0" applyNumberFormat="1" applyFont="1" applyBorder="1" applyAlignment="1">
      <alignment/>
    </xf>
    <xf numFmtId="43" fontId="106" fillId="0" borderId="17" xfId="0" applyNumberFormat="1" applyFont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8" fillId="34" borderId="12" xfId="0" applyFont="1" applyFill="1" applyBorder="1" applyAlignment="1">
      <alignment wrapText="1"/>
    </xf>
    <xf numFmtId="14" fontId="18" fillId="34" borderId="12" xfId="0" applyNumberFormat="1" applyFont="1" applyFill="1" applyBorder="1" applyAlignment="1">
      <alignment/>
    </xf>
    <xf numFmtId="43" fontId="8" fillId="34" borderId="0" xfId="45" applyFont="1" applyFill="1" applyBorder="1" applyAlignment="1">
      <alignment/>
    </xf>
    <xf numFmtId="0" fontId="108" fillId="0" borderId="13" xfId="0" applyFont="1" applyBorder="1" applyAlignment="1">
      <alignment horizontal="center" vertical="center"/>
    </xf>
    <xf numFmtId="0" fontId="108" fillId="0" borderId="18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/>
    </xf>
    <xf numFmtId="43" fontId="0" fillId="34" borderId="0" xfId="45" applyFont="1" applyFill="1" applyAlignment="1">
      <alignment/>
    </xf>
    <xf numFmtId="39" fontId="12" fillId="34" borderId="0" xfId="0" applyNumberFormat="1" applyFont="1" applyFill="1" applyBorder="1" applyAlignment="1">
      <alignment/>
    </xf>
    <xf numFmtId="0" fontId="27" fillId="34" borderId="0" xfId="0" applyNumberFormat="1" applyFont="1" applyFill="1" applyBorder="1" applyAlignment="1">
      <alignment horizontal="center"/>
    </xf>
    <xf numFmtId="43" fontId="121" fillId="0" borderId="0" xfId="42" applyFont="1" applyBorder="1" applyAlignment="1">
      <alignment/>
    </xf>
    <xf numFmtId="43" fontId="107" fillId="0" borderId="0" xfId="0" applyNumberFormat="1" applyFont="1" applyAlignment="1">
      <alignment/>
    </xf>
    <xf numFmtId="43" fontId="104" fillId="0" borderId="12" xfId="42" applyFont="1" applyBorder="1" applyAlignment="1">
      <alignment/>
    </xf>
    <xf numFmtId="43" fontId="17" fillId="35" borderId="0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14" fontId="0" fillId="34" borderId="11" xfId="0" applyNumberFormat="1" applyFont="1" applyFill="1" applyBorder="1" applyAlignment="1">
      <alignment/>
    </xf>
    <xf numFmtId="43" fontId="0" fillId="34" borderId="11" xfId="42" applyFont="1" applyFill="1" applyBorder="1" applyAlignment="1">
      <alignment/>
    </xf>
    <xf numFmtId="14" fontId="17" fillId="34" borderId="15" xfId="0" applyNumberFormat="1" applyFont="1" applyFill="1" applyBorder="1" applyAlignment="1">
      <alignment/>
    </xf>
    <xf numFmtId="170" fontId="8" fillId="34" borderId="0" xfId="0" applyNumberFormat="1" applyFont="1" applyFill="1" applyBorder="1" applyAlignment="1">
      <alignment/>
    </xf>
    <xf numFmtId="39" fontId="8" fillId="34" borderId="0" xfId="0" applyNumberFormat="1" applyFont="1" applyFill="1" applyBorder="1" applyAlignment="1">
      <alignment/>
    </xf>
    <xf numFmtId="14" fontId="0" fillId="35" borderId="15" xfId="0" applyNumberFormat="1" applyFont="1" applyFill="1" applyBorder="1" applyAlignment="1">
      <alignment/>
    </xf>
    <xf numFmtId="172" fontId="0" fillId="34" borderId="15" xfId="0" applyNumberFormat="1" applyFont="1" applyFill="1" applyBorder="1" applyAlignment="1">
      <alignment/>
    </xf>
    <xf numFmtId="14" fontId="18" fillId="34" borderId="15" xfId="0" applyNumberFormat="1" applyFont="1" applyFill="1" applyBorder="1" applyAlignment="1">
      <alignment horizontal="center"/>
    </xf>
    <xf numFmtId="43" fontId="0" fillId="34" borderId="16" xfId="45" applyFont="1" applyFill="1" applyBorder="1" applyAlignment="1">
      <alignment horizontal="center"/>
    </xf>
    <xf numFmtId="43" fontId="0" fillId="34" borderId="15" xfId="45" applyFont="1" applyFill="1" applyBorder="1" applyAlignment="1">
      <alignment horizontal="center"/>
    </xf>
    <xf numFmtId="170" fontId="103" fillId="0" borderId="12" xfId="0" applyNumberFormat="1" applyFont="1" applyBorder="1" applyAlignment="1">
      <alignment/>
    </xf>
    <xf numFmtId="39" fontId="104" fillId="0" borderId="12" xfId="0" applyNumberFormat="1" applyFont="1" applyBorder="1" applyAlignment="1">
      <alignment/>
    </xf>
    <xf numFmtId="170" fontId="117" fillId="0" borderId="12" xfId="0" applyNumberFormat="1" applyFont="1" applyBorder="1" applyAlignment="1">
      <alignment/>
    </xf>
    <xf numFmtId="43" fontId="107" fillId="0" borderId="0" xfId="42" applyFont="1" applyAlignment="1">
      <alignment/>
    </xf>
    <xf numFmtId="170" fontId="104" fillId="35" borderId="12" xfId="0" applyNumberFormat="1" applyFont="1" applyFill="1" applyBorder="1" applyAlignment="1">
      <alignment/>
    </xf>
    <xf numFmtId="43" fontId="18" fillId="34" borderId="17" xfId="42" applyFont="1" applyFill="1" applyBorder="1" applyAlignment="1">
      <alignment/>
    </xf>
    <xf numFmtId="43" fontId="18" fillId="34" borderId="15" xfId="42" applyFont="1" applyFill="1" applyBorder="1" applyAlignment="1">
      <alignment/>
    </xf>
    <xf numFmtId="170" fontId="18" fillId="34" borderId="0" xfId="0" applyNumberFormat="1" applyFont="1" applyFill="1" applyBorder="1" applyAlignment="1">
      <alignment/>
    </xf>
    <xf numFmtId="170" fontId="17" fillId="34" borderId="0" xfId="0" applyNumberFormat="1" applyFont="1" applyFill="1" applyBorder="1" applyAlignment="1">
      <alignment/>
    </xf>
    <xf numFmtId="43" fontId="18" fillId="0" borderId="20" xfId="0" applyNumberFormat="1" applyFont="1" applyBorder="1" applyAlignment="1">
      <alignment horizontal="right"/>
    </xf>
    <xf numFmtId="43" fontId="17" fillId="0" borderId="20" xfId="0" applyNumberFormat="1" applyFont="1" applyBorder="1" applyAlignment="1">
      <alignment horizontal="right"/>
    </xf>
    <xf numFmtId="203" fontId="0" fillId="34" borderId="15" xfId="45" applyNumberFormat="1" applyFont="1" applyFill="1" applyBorder="1" applyAlignment="1">
      <alignment horizontal="center"/>
    </xf>
    <xf numFmtId="170" fontId="18" fillId="34" borderId="15" xfId="0" applyNumberFormat="1" applyFont="1" applyFill="1" applyBorder="1" applyAlignment="1">
      <alignment/>
    </xf>
    <xf numFmtId="39" fontId="32" fillId="35" borderId="15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43" fontId="17" fillId="34" borderId="15" xfId="45" applyFont="1" applyFill="1" applyBorder="1" applyAlignment="1">
      <alignment/>
    </xf>
    <xf numFmtId="14" fontId="32" fillId="34" borderId="15" xfId="0" applyNumberFormat="1" applyFont="1" applyFill="1" applyBorder="1" applyAlignment="1">
      <alignment horizontal="center"/>
    </xf>
    <xf numFmtId="14" fontId="12" fillId="34" borderId="16" xfId="0" applyNumberFormat="1" applyFont="1" applyFill="1" applyBorder="1" applyAlignment="1">
      <alignment horizontal="center"/>
    </xf>
    <xf numFmtId="170" fontId="17" fillId="35" borderId="16" xfId="0" applyNumberFormat="1" applyFont="1" applyFill="1" applyBorder="1" applyAlignment="1">
      <alignment/>
    </xf>
    <xf numFmtId="14" fontId="12" fillId="34" borderId="12" xfId="0" applyNumberFormat="1" applyFont="1" applyFill="1" applyBorder="1" applyAlignment="1">
      <alignment horizontal="center"/>
    </xf>
    <xf numFmtId="170" fontId="103" fillId="34" borderId="12" xfId="0" applyNumberFormat="1" applyFont="1" applyFill="1" applyBorder="1" applyAlignment="1">
      <alignment/>
    </xf>
    <xf numFmtId="4" fontId="18" fillId="34" borderId="16" xfId="0" applyNumberFormat="1" applyFont="1" applyFill="1" applyBorder="1" applyAlignment="1">
      <alignment/>
    </xf>
    <xf numFmtId="14" fontId="0" fillId="34" borderId="15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170" fontId="17" fillId="0" borderId="15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1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3" fontId="14" fillId="0" borderId="0" xfId="0" applyNumberFormat="1" applyFont="1" applyBorder="1" applyAlignment="1">
      <alignment horizontal="center" vertical="center"/>
    </xf>
    <xf numFmtId="43" fontId="14" fillId="0" borderId="1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3" fontId="14" fillId="0" borderId="13" xfId="0" applyNumberFormat="1" applyFont="1" applyBorder="1" applyAlignment="1">
      <alignment horizontal="center" vertical="center"/>
    </xf>
    <xf numFmtId="43" fontId="14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3" fontId="13" fillId="0" borderId="10" xfId="0" applyNumberFormat="1" applyFont="1" applyBorder="1" applyAlignment="1">
      <alignment horizontal="center" vertical="center"/>
    </xf>
    <xf numFmtId="43" fontId="13" fillId="0" borderId="15" xfId="0" applyNumberFormat="1" applyFont="1" applyBorder="1" applyAlignment="1">
      <alignment horizontal="center" vertical="center"/>
    </xf>
    <xf numFmtId="43" fontId="13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3" fontId="13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43" fontId="13" fillId="0" borderId="16" xfId="0" applyNumberFormat="1" applyFont="1" applyBorder="1" applyAlignment="1">
      <alignment horizontal="center" vertical="center"/>
    </xf>
    <xf numFmtId="43" fontId="13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4" fillId="0" borderId="22" xfId="0" applyFont="1" applyBorder="1" applyAlignment="1">
      <alignment horizontal="center"/>
    </xf>
    <xf numFmtId="0" fontId="104" fillId="0" borderId="23" xfId="0" applyFont="1" applyBorder="1" applyAlignment="1">
      <alignment horizontal="center"/>
    </xf>
    <xf numFmtId="0" fontId="104" fillId="0" borderId="24" xfId="0" applyFont="1" applyBorder="1" applyAlignment="1">
      <alignment horizontal="center"/>
    </xf>
    <xf numFmtId="0" fontId="108" fillId="0" borderId="21" xfId="0" applyFont="1" applyBorder="1" applyAlignment="1">
      <alignment horizontal="center" vertical="center"/>
    </xf>
    <xf numFmtId="0" fontId="108" fillId="0" borderId="19" xfId="0" applyFont="1" applyBorder="1" applyAlignment="1">
      <alignment horizontal="center" vertical="center"/>
    </xf>
    <xf numFmtId="0" fontId="108" fillId="0" borderId="13" xfId="0" applyFont="1" applyBorder="1" applyAlignment="1">
      <alignment horizontal="center" vertical="center"/>
    </xf>
    <xf numFmtId="0" fontId="108" fillId="0" borderId="18" xfId="0" applyFont="1" applyBorder="1" applyAlignment="1">
      <alignment horizontal="center" vertical="center"/>
    </xf>
    <xf numFmtId="43" fontId="120" fillId="0" borderId="13" xfId="0" applyNumberFormat="1" applyFont="1" applyBorder="1" applyAlignment="1">
      <alignment horizontal="center" vertical="center"/>
    </xf>
    <xf numFmtId="43" fontId="120" fillId="0" borderId="15" xfId="0" applyNumberFormat="1" applyFont="1" applyBorder="1" applyAlignment="1">
      <alignment horizontal="center" vertical="center"/>
    </xf>
    <xf numFmtId="43" fontId="120" fillId="0" borderId="18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911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.57421875" style="125" customWidth="1"/>
    <col min="2" max="2" width="28.57421875" style="125" customWidth="1"/>
    <col min="3" max="3" width="10.57421875" style="126" customWidth="1"/>
    <col min="4" max="4" width="14.7109375" style="125" customWidth="1"/>
    <col min="5" max="5" width="16.28125" style="128" customWidth="1"/>
    <col min="6" max="6" width="11.421875" style="125" customWidth="1"/>
    <col min="7" max="7" width="11.7109375" style="125" customWidth="1"/>
    <col min="8" max="8" width="12.421875" style="125" customWidth="1"/>
    <col min="9" max="9" width="12.28125" style="125" customWidth="1"/>
    <col min="10" max="10" width="10.8515625" style="125" customWidth="1"/>
    <col min="11" max="11" width="13.00390625" style="125" customWidth="1"/>
    <col min="12" max="12" width="19.28125" style="125" bestFit="1" customWidth="1"/>
    <col min="13" max="13" width="6.28125" style="125" customWidth="1"/>
    <col min="14" max="14" width="18.7109375" style="130" customWidth="1"/>
    <col min="15" max="15" width="17.8515625" style="125" customWidth="1"/>
    <col min="16" max="16" width="22.8515625" style="130" customWidth="1"/>
    <col min="17" max="17" width="13.421875" style="130" customWidth="1"/>
    <col min="18" max="19" width="17.8515625" style="125" customWidth="1"/>
    <col min="20" max="22" width="16.140625" style="125" customWidth="1"/>
    <col min="23" max="23" width="18.28125" style="125" customWidth="1"/>
    <col min="24" max="16384" width="9.140625" style="125" customWidth="1"/>
  </cols>
  <sheetData>
    <row r="1" spans="1:11" ht="15.75" customHeight="1">
      <c r="A1" s="627" t="s">
        <v>326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1" ht="3" customHeight="1">
      <c r="A2" s="26"/>
      <c r="B2" s="26"/>
      <c r="C2" s="30"/>
      <c r="D2" s="26"/>
      <c r="E2" s="80"/>
      <c r="F2" s="26"/>
      <c r="G2" s="26"/>
      <c r="H2" s="26"/>
      <c r="I2" s="26"/>
      <c r="J2" s="26"/>
      <c r="K2" s="26"/>
    </row>
    <row r="3" spans="1:11" ht="16.5">
      <c r="A3" s="628" t="s">
        <v>11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1" ht="3.75" customHeight="1">
      <c r="A4" s="26"/>
      <c r="B4" s="26"/>
      <c r="C4" s="30"/>
      <c r="D4" s="26"/>
      <c r="E4" s="80"/>
      <c r="F4" s="26"/>
      <c r="G4" s="26"/>
      <c r="H4" s="26"/>
      <c r="I4" s="26"/>
      <c r="J4" s="26"/>
      <c r="K4" s="26"/>
    </row>
    <row r="5" spans="1:11" ht="15.75">
      <c r="A5" s="629" t="s">
        <v>397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</row>
    <row r="6" spans="1:19" ht="3" customHeight="1">
      <c r="A6" s="1"/>
      <c r="B6" s="26"/>
      <c r="C6" s="30"/>
      <c r="D6" s="26"/>
      <c r="E6" s="70"/>
      <c r="F6" s="26"/>
      <c r="G6" s="26"/>
      <c r="H6" s="26"/>
      <c r="I6" s="26"/>
      <c r="J6" s="26"/>
      <c r="K6" s="26"/>
      <c r="L6" s="127"/>
      <c r="M6" s="127"/>
      <c r="N6" s="131"/>
      <c r="O6" s="127"/>
      <c r="P6" s="131"/>
      <c r="Q6" s="131"/>
      <c r="R6" s="127"/>
      <c r="S6" s="127"/>
    </row>
    <row r="7" spans="1:19" ht="15.75" customHeight="1">
      <c r="A7" s="3"/>
      <c r="B7" s="37"/>
      <c r="C7" s="83"/>
      <c r="D7" s="37"/>
      <c r="E7" s="71"/>
      <c r="F7" s="630" t="s">
        <v>223</v>
      </c>
      <c r="G7" s="631"/>
      <c r="H7" s="631"/>
      <c r="I7" s="631"/>
      <c r="J7" s="631"/>
      <c r="K7" s="632"/>
      <c r="L7" s="132"/>
      <c r="M7" s="127"/>
      <c r="N7" s="131"/>
      <c r="O7" s="127"/>
      <c r="P7" s="131"/>
      <c r="Q7" s="131"/>
      <c r="R7" s="127"/>
      <c r="S7" s="127"/>
    </row>
    <row r="8" spans="1:19" s="135" customFormat="1" ht="15" customHeight="1">
      <c r="A8" s="17"/>
      <c r="B8" s="633" t="s">
        <v>0</v>
      </c>
      <c r="C8" s="85" t="s">
        <v>156</v>
      </c>
      <c r="D8" s="634" t="s">
        <v>1</v>
      </c>
      <c r="E8" s="636" t="s">
        <v>199</v>
      </c>
      <c r="F8" s="630" t="s">
        <v>218</v>
      </c>
      <c r="G8" s="631"/>
      <c r="H8" s="632"/>
      <c r="I8" s="630" t="s">
        <v>219</v>
      </c>
      <c r="J8" s="631"/>
      <c r="K8" s="632"/>
      <c r="L8" s="129"/>
      <c r="M8" s="133"/>
      <c r="N8" s="134"/>
      <c r="O8" s="133"/>
      <c r="P8" s="134"/>
      <c r="Q8" s="134"/>
      <c r="R8" s="133"/>
      <c r="S8" s="133"/>
    </row>
    <row r="9" spans="1:19" s="135" customFormat="1" ht="22.5" customHeight="1">
      <c r="A9" s="17"/>
      <c r="B9" s="633"/>
      <c r="C9" s="85" t="s">
        <v>157</v>
      </c>
      <c r="D9" s="635"/>
      <c r="E9" s="636"/>
      <c r="F9" s="516" t="s">
        <v>215</v>
      </c>
      <c r="G9" s="517" t="s">
        <v>216</v>
      </c>
      <c r="H9" s="518" t="s">
        <v>217</v>
      </c>
      <c r="I9" s="519" t="s">
        <v>220</v>
      </c>
      <c r="J9" s="519" t="s">
        <v>221</v>
      </c>
      <c r="K9" s="519" t="s">
        <v>222</v>
      </c>
      <c r="L9" s="129"/>
      <c r="M9" s="133"/>
      <c r="N9" s="134"/>
      <c r="O9" s="133"/>
      <c r="P9" s="134"/>
      <c r="Q9" s="134"/>
      <c r="R9" s="133"/>
      <c r="S9" s="133"/>
    </row>
    <row r="10" spans="1:19" ht="2.25" customHeight="1" hidden="1">
      <c r="A10" s="136"/>
      <c r="B10" s="42"/>
      <c r="C10" s="43"/>
      <c r="D10" s="44"/>
      <c r="E10" s="68"/>
      <c r="F10" s="45"/>
      <c r="G10" s="44"/>
      <c r="H10" s="45"/>
      <c r="I10" s="46"/>
      <c r="J10" s="46"/>
      <c r="K10" s="46"/>
      <c r="L10" s="132"/>
      <c r="M10" s="127"/>
      <c r="N10" s="131"/>
      <c r="O10" s="127"/>
      <c r="P10" s="131"/>
      <c r="Q10" s="131"/>
      <c r="R10" s="127"/>
      <c r="S10" s="127"/>
    </row>
    <row r="11" spans="1:19" ht="4.5" customHeight="1">
      <c r="A11" s="132"/>
      <c r="B11" s="166"/>
      <c r="C11" s="137"/>
      <c r="D11" s="165"/>
      <c r="E11" s="573"/>
      <c r="F11" s="572"/>
      <c r="G11" s="165"/>
      <c r="H11" s="164"/>
      <c r="I11" s="572"/>
      <c r="J11" s="572"/>
      <c r="K11" s="572"/>
      <c r="L11" s="132"/>
      <c r="M11" s="127"/>
      <c r="N11" s="131"/>
      <c r="O11" s="127"/>
      <c r="P11" s="131"/>
      <c r="Q11" s="131"/>
      <c r="R11" s="127"/>
      <c r="S11" s="127"/>
    </row>
    <row r="12" spans="1:19" s="149" customFormat="1" ht="13.5" customHeight="1">
      <c r="A12" s="145"/>
      <c r="B12" s="124" t="str">
        <f>B396</f>
        <v>Abbu, Floramae</v>
      </c>
      <c r="C12" s="228">
        <f aca="true" t="shared" si="0" ref="C12:H12">C396</f>
        <v>42132</v>
      </c>
      <c r="D12" s="254">
        <f t="shared" si="0"/>
        <v>18000</v>
      </c>
      <c r="E12" s="159" t="str">
        <f t="shared" si="0"/>
        <v>travel</v>
      </c>
      <c r="F12" s="124"/>
      <c r="G12" s="159"/>
      <c r="H12" s="254">
        <f t="shared" si="0"/>
        <v>0</v>
      </c>
      <c r="I12" s="159"/>
      <c r="J12" s="124"/>
      <c r="K12" s="143">
        <f>K396</f>
        <v>18000</v>
      </c>
      <c r="L12" s="145"/>
      <c r="M12" s="146"/>
      <c r="N12" s="147"/>
      <c r="O12" s="148"/>
      <c r="P12" s="147"/>
      <c r="Q12" s="147"/>
      <c r="R12" s="148"/>
      <c r="S12" s="148"/>
    </row>
    <row r="13" spans="1:19" s="149" customFormat="1" ht="13.5" customHeight="1">
      <c r="A13" s="10"/>
      <c r="B13" s="34" t="str">
        <f aca="true" t="shared" si="1" ref="B13:K28">B397</f>
        <v>Abbu, Florencia</v>
      </c>
      <c r="C13" s="86">
        <f t="shared" si="1"/>
        <v>41915</v>
      </c>
      <c r="D13" s="62">
        <f t="shared" si="1"/>
        <v>8500</v>
      </c>
      <c r="E13" s="68" t="str">
        <f t="shared" si="1"/>
        <v>TRAVEL</v>
      </c>
      <c r="F13" s="52">
        <f t="shared" si="1"/>
        <v>0</v>
      </c>
      <c r="G13" s="62">
        <f t="shared" si="1"/>
        <v>0</v>
      </c>
      <c r="H13" s="50">
        <f t="shared" si="1"/>
        <v>0</v>
      </c>
      <c r="I13" s="51">
        <f t="shared" si="1"/>
        <v>0</v>
      </c>
      <c r="J13" s="51">
        <f t="shared" si="1"/>
        <v>0</v>
      </c>
      <c r="K13" s="107">
        <f t="shared" si="1"/>
        <v>8500</v>
      </c>
      <c r="L13" s="282"/>
      <c r="M13" s="146"/>
      <c r="N13" s="147"/>
      <c r="O13" s="148"/>
      <c r="P13" s="147"/>
      <c r="Q13" s="147"/>
      <c r="R13" s="148"/>
      <c r="S13" s="148"/>
    </row>
    <row r="14" spans="1:19" s="149" customFormat="1" ht="13.5" customHeight="1">
      <c r="A14" s="10"/>
      <c r="B14" s="34" t="str">
        <f t="shared" si="1"/>
        <v>Abejar, Dulce</v>
      </c>
      <c r="C14" s="86">
        <f t="shared" si="1"/>
        <v>35947</v>
      </c>
      <c r="D14" s="62">
        <f t="shared" si="1"/>
        <v>11110</v>
      </c>
      <c r="E14" s="68" t="str">
        <f t="shared" si="1"/>
        <v>TRAVEL</v>
      </c>
      <c r="F14" s="52">
        <f t="shared" si="1"/>
        <v>0</v>
      </c>
      <c r="G14" s="62">
        <f t="shared" si="1"/>
        <v>0</v>
      </c>
      <c r="H14" s="50">
        <f t="shared" si="1"/>
        <v>0</v>
      </c>
      <c r="I14" s="51">
        <f>J398</f>
        <v>0</v>
      </c>
      <c r="J14" s="51"/>
      <c r="K14" s="107">
        <f t="shared" si="1"/>
        <v>11110</v>
      </c>
      <c r="L14" s="282"/>
      <c r="M14" s="146"/>
      <c r="N14" s="147"/>
      <c r="O14" s="148"/>
      <c r="P14" s="147"/>
      <c r="Q14" s="147"/>
      <c r="R14" s="148"/>
      <c r="S14" s="148"/>
    </row>
    <row r="15" spans="1:19" s="149" customFormat="1" ht="13.5" customHeight="1">
      <c r="A15" s="10"/>
      <c r="B15" s="34" t="str">
        <f t="shared" si="1"/>
        <v>Abejo, Aldous</v>
      </c>
      <c r="C15" s="86">
        <f t="shared" si="1"/>
        <v>40067</v>
      </c>
      <c r="D15" s="62">
        <f t="shared" si="1"/>
        <v>20000</v>
      </c>
      <c r="E15" s="68" t="str">
        <f t="shared" si="1"/>
        <v>LOGESTICAL NEED</v>
      </c>
      <c r="F15" s="52">
        <f t="shared" si="1"/>
        <v>0</v>
      </c>
      <c r="G15" s="62">
        <f t="shared" si="1"/>
        <v>0</v>
      </c>
      <c r="H15" s="50">
        <f t="shared" si="1"/>
        <v>0</v>
      </c>
      <c r="I15" s="51">
        <f t="shared" si="1"/>
        <v>0</v>
      </c>
      <c r="J15" s="51">
        <f t="shared" si="1"/>
        <v>0</v>
      </c>
      <c r="K15" s="107">
        <f t="shared" si="1"/>
        <v>20000</v>
      </c>
      <c r="L15" s="284"/>
      <c r="M15" s="146"/>
      <c r="N15" s="147"/>
      <c r="O15" s="148"/>
      <c r="P15" s="147"/>
      <c r="Q15" s="147"/>
      <c r="R15" s="148"/>
      <c r="S15" s="148"/>
    </row>
    <row r="16" spans="1:19" s="149" customFormat="1" ht="13.5" customHeight="1">
      <c r="A16" s="10"/>
      <c r="B16" s="34" t="str">
        <f t="shared" si="1"/>
        <v>Abellanosa, Donnahville</v>
      </c>
      <c r="C16" s="86">
        <f t="shared" si="1"/>
        <v>37889</v>
      </c>
      <c r="D16" s="62">
        <f t="shared" si="1"/>
        <v>10000</v>
      </c>
      <c r="E16" s="68" t="str">
        <f t="shared" si="1"/>
        <v>STAMPS</v>
      </c>
      <c r="F16" s="52">
        <f t="shared" si="1"/>
        <v>0</v>
      </c>
      <c r="G16" s="62">
        <f t="shared" si="1"/>
        <v>0</v>
      </c>
      <c r="H16" s="50">
        <f t="shared" si="1"/>
        <v>0</v>
      </c>
      <c r="I16" s="51">
        <f t="shared" si="1"/>
        <v>0</v>
      </c>
      <c r="J16" s="51">
        <f t="shared" si="1"/>
        <v>0</v>
      </c>
      <c r="K16" s="107">
        <f t="shared" si="1"/>
        <v>10000</v>
      </c>
      <c r="L16" s="285"/>
      <c r="M16" s="146"/>
      <c r="N16" s="147"/>
      <c r="O16" s="148"/>
      <c r="P16" s="147"/>
      <c r="Q16" s="147"/>
      <c r="R16" s="148"/>
      <c r="S16" s="148"/>
    </row>
    <row r="17" spans="1:19" s="149" customFormat="1" ht="13.5" customHeight="1">
      <c r="A17" s="10"/>
      <c r="B17" s="34" t="str">
        <f t="shared" si="1"/>
        <v>Abes, Pricelle</v>
      </c>
      <c r="C17" s="86">
        <f t="shared" si="1"/>
        <v>43360</v>
      </c>
      <c r="D17" s="62">
        <f t="shared" si="1"/>
        <v>24240</v>
      </c>
      <c r="E17" s="68" t="str">
        <f t="shared" si="1"/>
        <v>travel</v>
      </c>
      <c r="F17" s="52">
        <f t="shared" si="1"/>
        <v>24240</v>
      </c>
      <c r="G17" s="62">
        <f t="shared" si="1"/>
        <v>0</v>
      </c>
      <c r="H17" s="50">
        <f t="shared" si="1"/>
        <v>0</v>
      </c>
      <c r="I17" s="51">
        <f t="shared" si="1"/>
        <v>0</v>
      </c>
      <c r="J17" s="51">
        <f t="shared" si="1"/>
        <v>0</v>
      </c>
      <c r="K17" s="107">
        <f t="shared" si="1"/>
        <v>0</v>
      </c>
      <c r="L17" s="357"/>
      <c r="M17" s="146"/>
      <c r="N17" s="147"/>
      <c r="O17" s="148"/>
      <c r="P17" s="147"/>
      <c r="Q17" s="147"/>
      <c r="R17" s="148"/>
      <c r="S17" s="148"/>
    </row>
    <row r="18" spans="1:19" s="149" customFormat="1" ht="13.5" customHeight="1">
      <c r="A18" s="10"/>
      <c r="B18" s="34" t="str">
        <f t="shared" si="1"/>
        <v>Acera, Everlyn</v>
      </c>
      <c r="C18" s="86">
        <f t="shared" si="1"/>
        <v>43360</v>
      </c>
      <c r="D18" s="62">
        <f t="shared" si="1"/>
        <v>24240</v>
      </c>
      <c r="E18" s="68" t="str">
        <f t="shared" si="1"/>
        <v>travel</v>
      </c>
      <c r="F18" s="52">
        <f t="shared" si="1"/>
        <v>24240</v>
      </c>
      <c r="G18" s="62">
        <f t="shared" si="1"/>
        <v>0</v>
      </c>
      <c r="H18" s="50">
        <f t="shared" si="1"/>
        <v>0</v>
      </c>
      <c r="I18" s="51">
        <f t="shared" si="1"/>
        <v>0</v>
      </c>
      <c r="J18" s="51">
        <f t="shared" si="1"/>
        <v>0</v>
      </c>
      <c r="K18" s="107">
        <f t="shared" si="1"/>
        <v>0</v>
      </c>
      <c r="L18" s="418"/>
      <c r="M18" s="146"/>
      <c r="N18" s="147"/>
      <c r="O18" s="148"/>
      <c r="P18" s="147"/>
      <c r="Q18" s="147"/>
      <c r="R18" s="148"/>
      <c r="S18" s="148"/>
    </row>
    <row r="19" spans="1:19" s="149" customFormat="1" ht="13.5" customHeight="1">
      <c r="A19" s="10"/>
      <c r="B19" s="34" t="str">
        <f t="shared" si="1"/>
        <v>Adaza, Homobono</v>
      </c>
      <c r="C19" s="86">
        <f t="shared" si="1"/>
        <v>35395</v>
      </c>
      <c r="D19" s="62">
        <f t="shared" si="1"/>
        <v>4922.65</v>
      </c>
      <c r="E19" s="68" t="str">
        <f t="shared" si="1"/>
        <v>BRGY ELECT/5/17</v>
      </c>
      <c r="F19" s="52">
        <f t="shared" si="1"/>
        <v>0</v>
      </c>
      <c r="G19" s="62">
        <f t="shared" si="1"/>
        <v>0</v>
      </c>
      <c r="H19" s="50">
        <f t="shared" si="1"/>
        <v>0</v>
      </c>
      <c r="I19" s="51">
        <f t="shared" si="1"/>
        <v>0</v>
      </c>
      <c r="J19" s="51">
        <f t="shared" si="1"/>
        <v>0</v>
      </c>
      <c r="K19" s="107">
        <f t="shared" si="1"/>
        <v>4922.65</v>
      </c>
      <c r="L19" s="419"/>
      <c r="M19" s="146"/>
      <c r="N19" s="147"/>
      <c r="O19" s="148"/>
      <c r="P19" s="147"/>
      <c r="Q19" s="147"/>
      <c r="R19" s="148"/>
      <c r="S19" s="148"/>
    </row>
    <row r="20" spans="1:19" s="149" customFormat="1" ht="13.5" customHeight="1">
      <c r="A20" s="10"/>
      <c r="B20" s="34" t="str">
        <f t="shared" si="1"/>
        <v>Aguilar, Claudio</v>
      </c>
      <c r="C20" s="86">
        <f t="shared" si="1"/>
        <v>31042</v>
      </c>
      <c r="D20" s="62">
        <f t="shared" si="1"/>
        <v>11727.43</v>
      </c>
      <c r="E20" s="68" t="str">
        <f t="shared" si="1"/>
        <v>seminar</v>
      </c>
      <c r="F20" s="52">
        <f t="shared" si="1"/>
        <v>0</v>
      </c>
      <c r="G20" s="62">
        <f t="shared" si="1"/>
        <v>0</v>
      </c>
      <c r="H20" s="50">
        <f t="shared" si="1"/>
        <v>0</v>
      </c>
      <c r="I20" s="51">
        <f t="shared" si="1"/>
        <v>0</v>
      </c>
      <c r="J20" s="51">
        <f t="shared" si="1"/>
        <v>0</v>
      </c>
      <c r="K20" s="107">
        <f t="shared" si="1"/>
        <v>11727.43</v>
      </c>
      <c r="L20" s="419"/>
      <c r="M20" s="146"/>
      <c r="N20" s="147"/>
      <c r="O20" s="148"/>
      <c r="P20" s="147"/>
      <c r="Q20" s="147"/>
      <c r="R20" s="148"/>
      <c r="S20" s="148"/>
    </row>
    <row r="21" spans="1:19" s="149" customFormat="1" ht="13.5" customHeight="1">
      <c r="A21" s="10"/>
      <c r="B21" s="34" t="str">
        <f t="shared" si="1"/>
        <v>Aguilar, Monico</v>
      </c>
      <c r="C21" s="86">
        <f t="shared" si="1"/>
        <v>39658</v>
      </c>
      <c r="D21" s="62">
        <f t="shared" si="1"/>
        <v>5000</v>
      </c>
      <c r="E21" s="68" t="str">
        <f t="shared" si="1"/>
        <v>petty cash</v>
      </c>
      <c r="F21" s="52">
        <f t="shared" si="1"/>
        <v>0</v>
      </c>
      <c r="G21" s="62">
        <f t="shared" si="1"/>
        <v>0</v>
      </c>
      <c r="H21" s="50">
        <f t="shared" si="1"/>
        <v>0</v>
      </c>
      <c r="I21" s="51">
        <f t="shared" si="1"/>
        <v>0</v>
      </c>
      <c r="J21" s="51">
        <f t="shared" si="1"/>
        <v>0</v>
      </c>
      <c r="K21" s="107">
        <f t="shared" si="1"/>
        <v>5000</v>
      </c>
      <c r="L21" s="419"/>
      <c r="M21" s="146"/>
      <c r="N21" s="147"/>
      <c r="O21" s="148"/>
      <c r="P21" s="147"/>
      <c r="Q21" s="147"/>
      <c r="R21" s="148"/>
      <c r="S21" s="148"/>
    </row>
    <row r="22" spans="1:19" s="149" customFormat="1" ht="13.5" customHeight="1">
      <c r="A22" s="10" t="s">
        <v>224</v>
      </c>
      <c r="B22" s="34" t="str">
        <f t="shared" si="1"/>
        <v>Aguilar, Ramon</v>
      </c>
      <c r="C22" s="86">
        <f t="shared" si="1"/>
        <v>33238</v>
      </c>
      <c r="D22" s="62">
        <f t="shared" si="1"/>
        <v>12.87</v>
      </c>
      <c r="E22" s="68">
        <f t="shared" si="1"/>
        <v>0</v>
      </c>
      <c r="F22" s="52">
        <f t="shared" si="1"/>
        <v>0</v>
      </c>
      <c r="G22" s="62">
        <f t="shared" si="1"/>
        <v>0</v>
      </c>
      <c r="H22" s="50">
        <f t="shared" si="1"/>
        <v>0</v>
      </c>
      <c r="I22" s="51">
        <f t="shared" si="1"/>
        <v>0</v>
      </c>
      <c r="J22" s="51">
        <f t="shared" si="1"/>
        <v>0</v>
      </c>
      <c r="K22" s="107">
        <f t="shared" si="1"/>
        <v>12.87</v>
      </c>
      <c r="L22" s="420"/>
      <c r="M22" s="146"/>
      <c r="N22" s="147"/>
      <c r="O22" s="148"/>
      <c r="P22" s="147"/>
      <c r="Q22" s="147"/>
      <c r="R22" s="148"/>
      <c r="S22" s="148"/>
    </row>
    <row r="23" spans="1:19" s="149" customFormat="1" ht="13.5" customHeight="1">
      <c r="A23" s="10"/>
      <c r="B23" s="34" t="str">
        <f t="shared" si="1"/>
        <v>Aguiñot, Custodio</v>
      </c>
      <c r="C23" s="86">
        <f t="shared" si="1"/>
        <v>36342</v>
      </c>
      <c r="D23" s="62">
        <f t="shared" si="1"/>
        <v>14000.2</v>
      </c>
      <c r="E23" s="68" t="str">
        <f t="shared" si="1"/>
        <v>gasoline</v>
      </c>
      <c r="F23" s="52">
        <f t="shared" si="1"/>
        <v>0</v>
      </c>
      <c r="G23" s="62">
        <f t="shared" si="1"/>
        <v>0</v>
      </c>
      <c r="H23" s="50">
        <f t="shared" si="1"/>
        <v>0</v>
      </c>
      <c r="I23" s="51">
        <f t="shared" si="1"/>
        <v>0</v>
      </c>
      <c r="J23" s="51">
        <f t="shared" si="1"/>
        <v>0</v>
      </c>
      <c r="K23" s="107">
        <f t="shared" si="1"/>
        <v>14000.2</v>
      </c>
      <c r="L23" s="284"/>
      <c r="M23" s="146"/>
      <c r="N23" s="147"/>
      <c r="O23" s="148"/>
      <c r="P23" s="147"/>
      <c r="Q23" s="147"/>
      <c r="R23" s="148"/>
      <c r="S23" s="148"/>
    </row>
    <row r="24" spans="1:19" s="149" customFormat="1" ht="13.5" customHeight="1">
      <c r="A24" s="10"/>
      <c r="B24" s="34" t="str">
        <f t="shared" si="1"/>
        <v>Akut, Rhandy</v>
      </c>
      <c r="C24" s="86">
        <f t="shared" si="1"/>
        <v>43284</v>
      </c>
      <c r="D24" s="62">
        <f t="shared" si="1"/>
        <v>150000</v>
      </c>
      <c r="E24" s="68" t="str">
        <f t="shared" si="1"/>
        <v>Bambi sa Misor</v>
      </c>
      <c r="F24" s="52">
        <f t="shared" si="1"/>
        <v>0</v>
      </c>
      <c r="G24" s="62">
        <f t="shared" si="1"/>
        <v>150000</v>
      </c>
      <c r="H24" s="50">
        <f t="shared" si="1"/>
        <v>0</v>
      </c>
      <c r="I24" s="51">
        <f t="shared" si="1"/>
        <v>0</v>
      </c>
      <c r="J24" s="51">
        <f t="shared" si="1"/>
        <v>0</v>
      </c>
      <c r="K24" s="107">
        <f t="shared" si="1"/>
        <v>0</v>
      </c>
      <c r="L24" s="420"/>
      <c r="M24" s="146"/>
      <c r="N24" s="147"/>
      <c r="O24" s="148"/>
      <c r="P24" s="147"/>
      <c r="Q24" s="147"/>
      <c r="R24" s="148"/>
      <c r="S24" s="148"/>
    </row>
    <row r="25" spans="1:19" s="149" customFormat="1" ht="13.5" customHeight="1">
      <c r="A25" s="10"/>
      <c r="B25" s="34" t="str">
        <f t="shared" si="1"/>
        <v>Alaba, Jener</v>
      </c>
      <c r="C25" s="86">
        <f t="shared" si="1"/>
        <v>42964</v>
      </c>
      <c r="D25" s="62">
        <f t="shared" si="1"/>
        <v>1100.02</v>
      </c>
      <c r="E25" s="68" t="str">
        <f t="shared" si="1"/>
        <v>event management</v>
      </c>
      <c r="F25" s="52">
        <f t="shared" si="1"/>
        <v>0</v>
      </c>
      <c r="G25" s="62">
        <f t="shared" si="1"/>
        <v>0</v>
      </c>
      <c r="H25" s="50">
        <f t="shared" si="1"/>
        <v>0</v>
      </c>
      <c r="I25" s="51">
        <f t="shared" si="1"/>
        <v>1100.02</v>
      </c>
      <c r="J25" s="51">
        <f t="shared" si="1"/>
        <v>0</v>
      </c>
      <c r="K25" s="107">
        <f t="shared" si="1"/>
        <v>0</v>
      </c>
      <c r="L25" s="307"/>
      <c r="M25" s="146"/>
      <c r="N25" s="147"/>
      <c r="O25" s="148"/>
      <c r="P25" s="147"/>
      <c r="Q25" s="147"/>
      <c r="R25" s="148"/>
      <c r="S25" s="148"/>
    </row>
    <row r="26" spans="1:19" s="149" customFormat="1" ht="13.5" customHeight="1">
      <c r="A26" s="10"/>
      <c r="B26" s="34" t="str">
        <f t="shared" si="1"/>
        <v>Alamban,Alvin</v>
      </c>
      <c r="C26" s="86">
        <f t="shared" si="1"/>
        <v>37444</v>
      </c>
      <c r="D26" s="62">
        <f t="shared" si="1"/>
        <v>1471.56</v>
      </c>
      <c r="E26" s="68" t="str">
        <f t="shared" si="1"/>
        <v>spareparts</v>
      </c>
      <c r="F26" s="52">
        <f t="shared" si="1"/>
        <v>0</v>
      </c>
      <c r="G26" s="62">
        <f t="shared" si="1"/>
        <v>0</v>
      </c>
      <c r="H26" s="50">
        <f t="shared" si="1"/>
        <v>0</v>
      </c>
      <c r="I26" s="51">
        <f t="shared" si="1"/>
        <v>0</v>
      </c>
      <c r="J26" s="51">
        <f t="shared" si="1"/>
        <v>0</v>
      </c>
      <c r="K26" s="107">
        <f t="shared" si="1"/>
        <v>1471.56</v>
      </c>
      <c r="L26" s="419"/>
      <c r="M26" s="146"/>
      <c r="N26" s="147"/>
      <c r="O26" s="148"/>
      <c r="P26" s="147"/>
      <c r="Q26" s="147"/>
      <c r="R26" s="148"/>
      <c r="S26" s="148"/>
    </row>
    <row r="27" spans="1:19" s="149" customFormat="1" ht="13.5" customHeight="1">
      <c r="A27" s="10"/>
      <c r="B27" s="34" t="str">
        <f t="shared" si="1"/>
        <v>Alera, Maurino</v>
      </c>
      <c r="C27" s="86">
        <f t="shared" si="1"/>
        <v>29768</v>
      </c>
      <c r="D27" s="62">
        <f t="shared" si="1"/>
        <v>7700</v>
      </c>
      <c r="E27" s="68">
        <f t="shared" si="1"/>
        <v>0</v>
      </c>
      <c r="F27" s="52">
        <f t="shared" si="1"/>
        <v>0</v>
      </c>
      <c r="G27" s="62">
        <f t="shared" si="1"/>
        <v>0</v>
      </c>
      <c r="H27" s="50">
        <f t="shared" si="1"/>
        <v>0</v>
      </c>
      <c r="I27" s="51">
        <f t="shared" si="1"/>
        <v>7700</v>
      </c>
      <c r="J27" s="51">
        <f t="shared" si="1"/>
        <v>0</v>
      </c>
      <c r="K27" s="107">
        <f t="shared" si="1"/>
        <v>0</v>
      </c>
      <c r="L27" s="284"/>
      <c r="M27" s="146"/>
      <c r="N27" s="147"/>
      <c r="O27" s="148"/>
      <c r="P27" s="147"/>
      <c r="Q27" s="147"/>
      <c r="R27" s="148"/>
      <c r="S27" s="148"/>
    </row>
    <row r="28" spans="1:19" s="149" customFormat="1" ht="13.5" customHeight="1">
      <c r="A28" s="10"/>
      <c r="B28" s="34" t="str">
        <f t="shared" si="1"/>
        <v>Almendrala, Roderick John</v>
      </c>
      <c r="C28" s="86">
        <f t="shared" si="1"/>
        <v>41176</v>
      </c>
      <c r="D28" s="62">
        <f t="shared" si="1"/>
        <v>250000</v>
      </c>
      <c r="E28" s="68">
        <f t="shared" si="1"/>
        <v>0</v>
      </c>
      <c r="F28" s="52">
        <f t="shared" si="1"/>
        <v>0</v>
      </c>
      <c r="G28" s="62">
        <f t="shared" si="1"/>
        <v>0</v>
      </c>
      <c r="H28" s="50">
        <f t="shared" si="1"/>
        <v>0</v>
      </c>
      <c r="I28" s="51">
        <f t="shared" si="1"/>
        <v>0</v>
      </c>
      <c r="J28" s="51">
        <f t="shared" si="1"/>
        <v>0</v>
      </c>
      <c r="K28" s="107">
        <f t="shared" si="1"/>
        <v>250000</v>
      </c>
      <c r="L28" s="426"/>
      <c r="M28" s="146"/>
      <c r="N28" s="147"/>
      <c r="O28" s="148"/>
      <c r="P28" s="147"/>
      <c r="Q28" s="147"/>
      <c r="R28" s="148"/>
      <c r="S28" s="148"/>
    </row>
    <row r="29" spans="1:19" s="149" customFormat="1" ht="13.5" customHeight="1">
      <c r="A29" s="10"/>
      <c r="B29" s="34" t="str">
        <f aca="true" t="shared" si="2" ref="B29:K42">B413</f>
        <v>Almirante, Nazlah Marie</v>
      </c>
      <c r="C29" s="86">
        <f t="shared" si="2"/>
        <v>36858</v>
      </c>
      <c r="D29" s="62">
        <f t="shared" si="2"/>
        <v>4001200</v>
      </c>
      <c r="E29" s="68" t="str">
        <f t="shared" si="2"/>
        <v>various</v>
      </c>
      <c r="F29" s="52">
        <f t="shared" si="2"/>
        <v>0</v>
      </c>
      <c r="G29" s="62">
        <f t="shared" si="2"/>
        <v>0</v>
      </c>
      <c r="H29" s="50">
        <f t="shared" si="2"/>
        <v>0</v>
      </c>
      <c r="I29" s="51">
        <f t="shared" si="2"/>
        <v>0</v>
      </c>
      <c r="J29" s="51">
        <f t="shared" si="2"/>
        <v>0</v>
      </c>
      <c r="K29" s="107">
        <f t="shared" si="2"/>
        <v>4001200</v>
      </c>
      <c r="L29" s="426"/>
      <c r="M29" s="146"/>
      <c r="N29" s="147"/>
      <c r="O29" s="148"/>
      <c r="P29" s="147"/>
      <c r="Q29" s="147"/>
      <c r="R29" s="148"/>
      <c r="S29" s="148"/>
    </row>
    <row r="30" spans="1:19" s="149" customFormat="1" ht="13.5" customHeight="1">
      <c r="A30" s="10"/>
      <c r="B30" s="34" t="str">
        <f t="shared" si="2"/>
        <v>Alvarece, Joan</v>
      </c>
      <c r="C30" s="86">
        <f t="shared" si="2"/>
        <v>42824</v>
      </c>
      <c r="D30" s="62">
        <f t="shared" si="2"/>
        <v>21653</v>
      </c>
      <c r="E30" s="68" t="str">
        <f t="shared" si="2"/>
        <v>travel</v>
      </c>
      <c r="F30" s="52">
        <f t="shared" si="2"/>
        <v>0</v>
      </c>
      <c r="G30" s="62">
        <f t="shared" si="2"/>
        <v>0</v>
      </c>
      <c r="H30" s="50">
        <f t="shared" si="2"/>
        <v>0</v>
      </c>
      <c r="I30" s="51">
        <f t="shared" si="2"/>
        <v>21653</v>
      </c>
      <c r="J30" s="51">
        <f t="shared" si="2"/>
        <v>0</v>
      </c>
      <c r="K30" s="107">
        <f t="shared" si="2"/>
        <v>0</v>
      </c>
      <c r="L30" s="287"/>
      <c r="M30" s="146"/>
      <c r="N30" s="147"/>
      <c r="O30" s="148"/>
      <c r="P30" s="147"/>
      <c r="Q30" s="147"/>
      <c r="R30" s="148"/>
      <c r="S30" s="148"/>
    </row>
    <row r="31" spans="1:19" s="149" customFormat="1" ht="13.5" customHeight="1">
      <c r="A31" s="10"/>
      <c r="B31" s="34" t="str">
        <f t="shared" si="2"/>
        <v>Amplayo, Nestor</v>
      </c>
      <c r="C31" s="86">
        <f t="shared" si="2"/>
        <v>36497</v>
      </c>
      <c r="D31" s="62">
        <f t="shared" si="2"/>
        <v>161637.19</v>
      </c>
      <c r="E31" s="68" t="str">
        <f t="shared" si="2"/>
        <v>various</v>
      </c>
      <c r="F31" s="52">
        <f t="shared" si="2"/>
        <v>0</v>
      </c>
      <c r="G31" s="62">
        <f t="shared" si="2"/>
        <v>0</v>
      </c>
      <c r="H31" s="50">
        <f t="shared" si="2"/>
        <v>0</v>
      </c>
      <c r="I31" s="51">
        <f t="shared" si="2"/>
        <v>0</v>
      </c>
      <c r="J31" s="51">
        <f t="shared" si="2"/>
        <v>0</v>
      </c>
      <c r="K31" s="107">
        <f t="shared" si="2"/>
        <v>161637.19</v>
      </c>
      <c r="L31" s="419"/>
      <c r="M31" s="146"/>
      <c r="N31" s="147"/>
      <c r="O31" s="148"/>
      <c r="P31" s="147"/>
      <c r="Q31" s="147"/>
      <c r="R31" s="148"/>
      <c r="S31" s="148"/>
    </row>
    <row r="32" spans="1:19" s="149" customFormat="1" ht="13.5" customHeight="1">
      <c r="A32" s="10"/>
      <c r="B32" s="34" t="str">
        <f t="shared" si="2"/>
        <v>Anayron, Grace</v>
      </c>
      <c r="C32" s="86">
        <f t="shared" si="2"/>
        <v>35930</v>
      </c>
      <c r="D32" s="62">
        <f t="shared" si="2"/>
        <v>10000</v>
      </c>
      <c r="E32" s="68" t="str">
        <f t="shared" si="2"/>
        <v>travel</v>
      </c>
      <c r="F32" s="52">
        <f t="shared" si="2"/>
        <v>0</v>
      </c>
      <c r="G32" s="62">
        <f t="shared" si="2"/>
        <v>0</v>
      </c>
      <c r="H32" s="50">
        <f t="shared" si="2"/>
        <v>0</v>
      </c>
      <c r="I32" s="51">
        <f t="shared" si="2"/>
        <v>0</v>
      </c>
      <c r="J32" s="51">
        <f t="shared" si="2"/>
        <v>0</v>
      </c>
      <c r="K32" s="107">
        <f t="shared" si="2"/>
        <v>10000</v>
      </c>
      <c r="L32" s="299"/>
      <c r="M32" s="146"/>
      <c r="N32" s="147"/>
      <c r="O32" s="148"/>
      <c r="P32" s="147"/>
      <c r="Q32" s="147"/>
      <c r="R32" s="148"/>
      <c r="S32" s="148"/>
    </row>
    <row r="33" spans="1:19" s="149" customFormat="1" ht="13.5" customHeight="1">
      <c r="A33" s="10"/>
      <c r="B33" s="34" t="str">
        <f t="shared" si="2"/>
        <v>Andaya, Alexandra</v>
      </c>
      <c r="C33" s="86">
        <f t="shared" si="2"/>
        <v>36853</v>
      </c>
      <c r="D33" s="62">
        <f t="shared" si="2"/>
        <v>5283</v>
      </c>
      <c r="E33" s="68" t="str">
        <f t="shared" si="2"/>
        <v>travel</v>
      </c>
      <c r="F33" s="52">
        <f t="shared" si="2"/>
        <v>0</v>
      </c>
      <c r="G33" s="62">
        <f t="shared" si="2"/>
        <v>0</v>
      </c>
      <c r="H33" s="50">
        <f t="shared" si="2"/>
        <v>0</v>
      </c>
      <c r="I33" s="51">
        <f t="shared" si="2"/>
        <v>0</v>
      </c>
      <c r="J33" s="51">
        <f t="shared" si="2"/>
        <v>0</v>
      </c>
      <c r="K33" s="107">
        <f t="shared" si="2"/>
        <v>5283</v>
      </c>
      <c r="L33" s="287"/>
      <c r="M33" s="146"/>
      <c r="N33" s="147"/>
      <c r="O33" s="148"/>
      <c r="P33" s="147"/>
      <c r="Q33" s="147"/>
      <c r="R33" s="148"/>
      <c r="S33" s="148"/>
    </row>
    <row r="34" spans="1:19" s="149" customFormat="1" ht="13.5" customHeight="1">
      <c r="A34" s="10"/>
      <c r="B34" s="34" t="str">
        <f t="shared" si="2"/>
        <v>Angeles, Alicia</v>
      </c>
      <c r="C34" s="86">
        <f t="shared" si="2"/>
        <v>43194</v>
      </c>
      <c r="D34" s="62">
        <f t="shared" si="2"/>
        <v>14900</v>
      </c>
      <c r="E34" s="68" t="str">
        <f t="shared" si="2"/>
        <v>TEV-Davao</v>
      </c>
      <c r="F34" s="52">
        <f t="shared" si="2"/>
        <v>0</v>
      </c>
      <c r="G34" s="62">
        <f t="shared" si="2"/>
        <v>0</v>
      </c>
      <c r="H34" s="50">
        <f t="shared" si="2"/>
        <v>14900</v>
      </c>
      <c r="I34" s="51">
        <f t="shared" si="2"/>
        <v>0</v>
      </c>
      <c r="J34" s="51">
        <f t="shared" si="2"/>
        <v>0</v>
      </c>
      <c r="K34" s="107">
        <f t="shared" si="2"/>
        <v>0</v>
      </c>
      <c r="L34" s="284"/>
      <c r="M34" s="146"/>
      <c r="N34" s="147"/>
      <c r="O34" s="148"/>
      <c r="P34" s="147"/>
      <c r="Q34" s="147"/>
      <c r="R34" s="148"/>
      <c r="S34" s="148"/>
    </row>
    <row r="35" spans="1:19" s="149" customFormat="1" ht="13.5" customHeight="1">
      <c r="A35" s="10"/>
      <c r="B35" s="34" t="str">
        <f t="shared" si="2"/>
        <v>Aparecio, Antonieco</v>
      </c>
      <c r="C35" s="86">
        <f t="shared" si="2"/>
        <v>36216</v>
      </c>
      <c r="D35" s="62">
        <f t="shared" si="2"/>
        <v>2360</v>
      </c>
      <c r="E35" s="68" t="str">
        <f t="shared" si="2"/>
        <v>travel</v>
      </c>
      <c r="F35" s="52">
        <f t="shared" si="2"/>
        <v>0</v>
      </c>
      <c r="G35" s="62">
        <f t="shared" si="2"/>
        <v>0</v>
      </c>
      <c r="H35" s="50">
        <f t="shared" si="2"/>
        <v>0</v>
      </c>
      <c r="I35" s="51">
        <f t="shared" si="2"/>
        <v>0</v>
      </c>
      <c r="J35" s="51">
        <f t="shared" si="2"/>
        <v>0</v>
      </c>
      <c r="K35" s="107">
        <f t="shared" si="2"/>
        <v>2360</v>
      </c>
      <c r="L35" s="293"/>
      <c r="M35" s="146"/>
      <c r="N35" s="147"/>
      <c r="O35" s="148"/>
      <c r="P35" s="147"/>
      <c r="Q35" s="147"/>
      <c r="R35" s="148"/>
      <c r="S35" s="148"/>
    </row>
    <row r="36" spans="1:19" s="149" customFormat="1" ht="13.5" customHeight="1">
      <c r="A36" s="10"/>
      <c r="B36" s="34" t="str">
        <f t="shared" si="2"/>
        <v>Apatan, Bryan</v>
      </c>
      <c r="C36" s="86">
        <f t="shared" si="2"/>
        <v>43346</v>
      </c>
      <c r="D36" s="62">
        <f t="shared" si="2"/>
        <v>240000</v>
      </c>
      <c r="E36" s="68" t="str">
        <f t="shared" si="2"/>
        <v>Farm Family dsy</v>
      </c>
      <c r="F36" s="52">
        <f t="shared" si="2"/>
        <v>240000</v>
      </c>
      <c r="G36" s="62">
        <f t="shared" si="2"/>
        <v>0</v>
      </c>
      <c r="H36" s="50">
        <f t="shared" si="2"/>
        <v>0</v>
      </c>
      <c r="I36" s="51">
        <f t="shared" si="2"/>
        <v>0</v>
      </c>
      <c r="J36" s="51">
        <f t="shared" si="2"/>
        <v>0</v>
      </c>
      <c r="K36" s="107">
        <f t="shared" si="2"/>
        <v>0</v>
      </c>
      <c r="L36" s="292"/>
      <c r="M36" s="146"/>
      <c r="N36" s="147"/>
      <c r="O36" s="148"/>
      <c r="P36" s="147"/>
      <c r="Q36" s="147"/>
      <c r="R36" s="148"/>
      <c r="S36" s="148"/>
    </row>
    <row r="37" spans="1:19" s="149" customFormat="1" ht="13.5" customHeight="1">
      <c r="A37" s="10"/>
      <c r="B37" s="34" t="str">
        <f t="shared" si="2"/>
        <v>Arellano, Mercedes</v>
      </c>
      <c r="C37" s="86">
        <f t="shared" si="2"/>
        <v>0</v>
      </c>
      <c r="D37" s="62">
        <f t="shared" si="2"/>
        <v>122</v>
      </c>
      <c r="E37" s="68">
        <f t="shared" si="2"/>
        <v>0</v>
      </c>
      <c r="F37" s="52">
        <f t="shared" si="2"/>
        <v>0</v>
      </c>
      <c r="G37" s="62">
        <f t="shared" si="2"/>
        <v>0</v>
      </c>
      <c r="H37" s="50">
        <f t="shared" si="2"/>
        <v>0</v>
      </c>
      <c r="I37" s="51">
        <f t="shared" si="2"/>
        <v>0</v>
      </c>
      <c r="J37" s="51">
        <f t="shared" si="2"/>
        <v>0</v>
      </c>
      <c r="K37" s="107">
        <f t="shared" si="2"/>
        <v>122</v>
      </c>
      <c r="L37" s="287"/>
      <c r="M37" s="146"/>
      <c r="N37" s="147"/>
      <c r="O37" s="148"/>
      <c r="P37" s="147"/>
      <c r="Q37" s="147"/>
      <c r="R37" s="148"/>
      <c r="S37" s="148"/>
    </row>
    <row r="38" spans="1:19" s="149" customFormat="1" ht="13.5" customHeight="1">
      <c r="A38" s="10"/>
      <c r="B38" s="34" t="str">
        <f t="shared" si="2"/>
        <v>Arengo, Arturo</v>
      </c>
      <c r="C38" s="86">
        <f t="shared" si="2"/>
        <v>37350</v>
      </c>
      <c r="D38" s="62">
        <f t="shared" si="2"/>
        <v>1040</v>
      </c>
      <c r="E38" s="68">
        <f t="shared" si="2"/>
        <v>0</v>
      </c>
      <c r="F38" s="52">
        <f t="shared" si="2"/>
        <v>0</v>
      </c>
      <c r="G38" s="62">
        <f t="shared" si="2"/>
        <v>0</v>
      </c>
      <c r="H38" s="50">
        <f t="shared" si="2"/>
        <v>0</v>
      </c>
      <c r="I38" s="51">
        <f t="shared" si="2"/>
        <v>0</v>
      </c>
      <c r="J38" s="51">
        <f t="shared" si="2"/>
        <v>0</v>
      </c>
      <c r="K38" s="107">
        <f t="shared" si="2"/>
        <v>1040</v>
      </c>
      <c r="L38" s="287"/>
      <c r="M38" s="146"/>
      <c r="N38" s="147"/>
      <c r="O38" s="148"/>
      <c r="P38" s="147"/>
      <c r="Q38" s="147"/>
      <c r="R38" s="148"/>
      <c r="S38" s="148"/>
    </row>
    <row r="39" spans="1:19" s="149" customFormat="1" ht="13.5" customHeight="1">
      <c r="A39" s="10"/>
      <c r="B39" s="34" t="str">
        <f t="shared" si="2"/>
        <v>Aroma, Glenn Anthony</v>
      </c>
      <c r="C39" s="86">
        <f t="shared" si="2"/>
        <v>36793</v>
      </c>
      <c r="D39" s="62">
        <f t="shared" si="2"/>
        <v>10000</v>
      </c>
      <c r="E39" s="68" t="str">
        <f t="shared" si="2"/>
        <v>travel</v>
      </c>
      <c r="F39" s="52">
        <f t="shared" si="2"/>
        <v>0</v>
      </c>
      <c r="G39" s="62">
        <f t="shared" si="2"/>
        <v>0</v>
      </c>
      <c r="H39" s="50">
        <f t="shared" si="2"/>
        <v>0</v>
      </c>
      <c r="I39" s="51">
        <f t="shared" si="2"/>
        <v>0</v>
      </c>
      <c r="J39" s="51">
        <f t="shared" si="2"/>
        <v>0</v>
      </c>
      <c r="K39" s="107">
        <f t="shared" si="2"/>
        <v>10000</v>
      </c>
      <c r="L39" s="413"/>
      <c r="M39" s="146"/>
      <c r="N39" s="147"/>
      <c r="O39" s="148"/>
      <c r="P39" s="147"/>
      <c r="Q39" s="147"/>
      <c r="R39" s="148"/>
      <c r="S39" s="148"/>
    </row>
    <row r="40" spans="1:19" s="149" customFormat="1" ht="13.5" customHeight="1">
      <c r="A40" s="10"/>
      <c r="B40" s="34" t="str">
        <f t="shared" si="2"/>
        <v>Asinero, Rodel</v>
      </c>
      <c r="C40" s="86">
        <f t="shared" si="2"/>
        <v>43355</v>
      </c>
      <c r="D40" s="62">
        <f t="shared" si="2"/>
        <v>6900</v>
      </c>
      <c r="E40" s="68" t="str">
        <f t="shared" si="2"/>
        <v>travel</v>
      </c>
      <c r="F40" s="88">
        <f t="shared" si="2"/>
        <v>6900</v>
      </c>
      <c r="G40" s="62">
        <f t="shared" si="2"/>
        <v>0</v>
      </c>
      <c r="H40" s="88">
        <f t="shared" si="2"/>
        <v>0</v>
      </c>
      <c r="I40" s="51">
        <f t="shared" si="2"/>
        <v>0</v>
      </c>
      <c r="J40" s="51">
        <f t="shared" si="2"/>
        <v>0</v>
      </c>
      <c r="K40" s="107">
        <f t="shared" si="2"/>
        <v>0</v>
      </c>
      <c r="L40" s="293"/>
      <c r="M40" s="146"/>
      <c r="N40" s="147"/>
      <c r="O40" s="148"/>
      <c r="P40" s="147"/>
      <c r="Q40" s="147"/>
      <c r="R40" s="148"/>
      <c r="S40" s="148"/>
    </row>
    <row r="41" spans="1:19" s="149" customFormat="1" ht="13.5" customHeight="1">
      <c r="A41" s="10"/>
      <c r="B41" s="34" t="str">
        <f t="shared" si="2"/>
        <v>Bacan, Cezar</v>
      </c>
      <c r="C41" s="86">
        <f t="shared" si="2"/>
        <v>38576</v>
      </c>
      <c r="D41" s="62">
        <f t="shared" si="2"/>
        <v>2000</v>
      </c>
      <c r="E41" s="68" t="str">
        <f t="shared" si="2"/>
        <v>travel</v>
      </c>
      <c r="F41" s="52">
        <f t="shared" si="2"/>
        <v>0</v>
      </c>
      <c r="G41" s="62">
        <f t="shared" si="2"/>
        <v>0</v>
      </c>
      <c r="H41" s="50">
        <f t="shared" si="2"/>
        <v>0</v>
      </c>
      <c r="I41" s="51">
        <f t="shared" si="2"/>
        <v>0</v>
      </c>
      <c r="J41" s="51">
        <f t="shared" si="2"/>
        <v>0</v>
      </c>
      <c r="K41" s="107">
        <f t="shared" si="2"/>
        <v>2000</v>
      </c>
      <c r="L41" s="295"/>
      <c r="M41" s="146"/>
      <c r="N41" s="147"/>
      <c r="O41" s="148"/>
      <c r="P41" s="147"/>
      <c r="Q41" s="147"/>
      <c r="R41" s="148"/>
      <c r="S41" s="148"/>
    </row>
    <row r="42" spans="1:19" s="149" customFormat="1" ht="15" customHeight="1">
      <c r="A42" s="10"/>
      <c r="B42" s="34" t="str">
        <f t="shared" si="2"/>
        <v>Balabat, Mariflor</v>
      </c>
      <c r="C42" s="86">
        <f t="shared" si="2"/>
        <v>43299</v>
      </c>
      <c r="D42" s="62">
        <f t="shared" si="2"/>
        <v>18600</v>
      </c>
      <c r="E42" s="68" t="str">
        <f t="shared" si="2"/>
        <v>travel</v>
      </c>
      <c r="F42" s="52">
        <f t="shared" si="2"/>
        <v>0</v>
      </c>
      <c r="G42" s="62">
        <f>G426</f>
        <v>18600</v>
      </c>
      <c r="H42" s="50">
        <f t="shared" si="2"/>
        <v>0</v>
      </c>
      <c r="I42" s="51">
        <f t="shared" si="2"/>
        <v>0</v>
      </c>
      <c r="J42" s="51">
        <f t="shared" si="2"/>
        <v>0</v>
      </c>
      <c r="K42" s="107">
        <f t="shared" si="2"/>
        <v>0</v>
      </c>
      <c r="L42" s="295"/>
      <c r="M42" s="146"/>
      <c r="N42" s="147"/>
      <c r="O42" s="148"/>
      <c r="P42" s="147"/>
      <c r="Q42" s="147"/>
      <c r="R42" s="148"/>
      <c r="S42" s="148"/>
    </row>
    <row r="43" spans="1:19" s="149" customFormat="1" ht="0.75" customHeight="1">
      <c r="A43" s="14"/>
      <c r="B43" s="53"/>
      <c r="C43" s="54"/>
      <c r="D43" s="55"/>
      <c r="E43" s="69"/>
      <c r="F43" s="56"/>
      <c r="G43" s="65"/>
      <c r="H43" s="56"/>
      <c r="I43" s="57"/>
      <c r="J43" s="57"/>
      <c r="K43" s="87"/>
      <c r="L43" s="145"/>
      <c r="M43" s="148"/>
      <c r="N43" s="147"/>
      <c r="O43" s="148"/>
      <c r="P43" s="147"/>
      <c r="Q43" s="147"/>
      <c r="R43" s="148"/>
      <c r="S43" s="148"/>
    </row>
    <row r="44" spans="1:19" s="152" customFormat="1" ht="19.5" customHeight="1">
      <c r="A44" s="20"/>
      <c r="B44" s="89"/>
      <c r="C44" s="441" t="s">
        <v>263</v>
      </c>
      <c r="D44" s="78">
        <f>SUM(D12:D43)</f>
        <v>5057719.920000001</v>
      </c>
      <c r="E44" s="77">
        <f aca="true" t="shared" si="3" ref="E44:K44">SUM(E12:E42)</f>
        <v>0</v>
      </c>
      <c r="F44" s="108">
        <f t="shared" si="3"/>
        <v>295380</v>
      </c>
      <c r="G44" s="77">
        <f t="shared" si="3"/>
        <v>168600</v>
      </c>
      <c r="H44" s="76">
        <f>SUM(H12:H43)</f>
        <v>14900</v>
      </c>
      <c r="I44" s="77">
        <f t="shared" si="3"/>
        <v>30453.02</v>
      </c>
      <c r="J44" s="77">
        <f t="shared" si="3"/>
        <v>0</v>
      </c>
      <c r="K44" s="109">
        <f t="shared" si="3"/>
        <v>4548386.9</v>
      </c>
      <c r="L44" s="255">
        <f>G44+H44+I44+J44+K44</f>
        <v>4762339.92</v>
      </c>
      <c r="M44" s="150"/>
      <c r="N44" s="381">
        <v>767496.99</v>
      </c>
      <c r="O44" s="150"/>
      <c r="P44" s="151"/>
      <c r="Q44" s="151"/>
      <c r="R44" s="150"/>
      <c r="S44" s="150"/>
    </row>
    <row r="45" spans="1:19" ht="2.25" customHeight="1">
      <c r="A45" s="1"/>
      <c r="B45" s="26"/>
      <c r="C45" s="30"/>
      <c r="D45" s="27"/>
      <c r="E45" s="70"/>
      <c r="F45" s="27"/>
      <c r="G45" s="27"/>
      <c r="H45" s="27"/>
      <c r="I45" s="27"/>
      <c r="J45" s="27"/>
      <c r="K45" s="27"/>
      <c r="L45" s="127"/>
      <c r="M45" s="127"/>
      <c r="N45" s="131"/>
      <c r="O45" s="127"/>
      <c r="P45" s="131"/>
      <c r="Q45" s="131"/>
      <c r="R45" s="127"/>
      <c r="S45" s="127"/>
    </row>
    <row r="46" spans="1:19" s="154" customFormat="1" ht="12.75" customHeight="1">
      <c r="A46" s="19"/>
      <c r="B46" s="60" t="s">
        <v>276</v>
      </c>
      <c r="C46" s="110"/>
      <c r="D46" s="35"/>
      <c r="E46" s="75"/>
      <c r="F46" s="35"/>
      <c r="G46" s="35"/>
      <c r="H46" s="35"/>
      <c r="I46" s="35"/>
      <c r="J46" s="35"/>
      <c r="K46" s="442" t="s">
        <v>375</v>
      </c>
      <c r="L46" s="443">
        <f>D44-L44</f>
        <v>295380.00000000093</v>
      </c>
      <c r="M46" s="19"/>
      <c r="N46" s="381">
        <v>4742955.42</v>
      </c>
      <c r="O46" s="19"/>
      <c r="P46" s="29"/>
      <c r="Q46" s="158"/>
      <c r="R46" s="153"/>
      <c r="S46" s="153"/>
    </row>
    <row r="47" spans="1:19" ht="3" customHeight="1">
      <c r="A47" s="1"/>
      <c r="B47" s="60"/>
      <c r="C47" s="30"/>
      <c r="D47" s="27"/>
      <c r="E47" s="70"/>
      <c r="F47" s="27"/>
      <c r="G47" s="27"/>
      <c r="H47" s="27"/>
      <c r="I47" s="27"/>
      <c r="J47" s="27"/>
      <c r="K47" s="61"/>
      <c r="L47" s="1"/>
      <c r="M47" s="1"/>
      <c r="N47" s="2"/>
      <c r="O47" s="1"/>
      <c r="P47" s="2"/>
      <c r="Q47" s="131"/>
      <c r="R47" s="127"/>
      <c r="S47" s="127"/>
    </row>
    <row r="48" spans="1:19" ht="47.25" customHeight="1" hidden="1">
      <c r="A48" s="637"/>
      <c r="B48" s="637"/>
      <c r="C48" s="637"/>
      <c r="D48" s="637"/>
      <c r="E48" s="637"/>
      <c r="F48" s="637"/>
      <c r="G48" s="637"/>
      <c r="H48" s="637"/>
      <c r="I48" s="637"/>
      <c r="J48" s="637"/>
      <c r="K48" s="637"/>
      <c r="L48" s="1"/>
      <c r="M48" s="1"/>
      <c r="N48" s="2"/>
      <c r="O48" s="1"/>
      <c r="P48" s="2"/>
      <c r="Q48" s="131"/>
      <c r="R48" s="127"/>
      <c r="S48" s="127"/>
    </row>
    <row r="49" spans="1:19" ht="16.5" customHeight="1">
      <c r="A49" s="1"/>
      <c r="B49" s="26"/>
      <c r="C49" s="30"/>
      <c r="D49" s="26"/>
      <c r="E49" s="70"/>
      <c r="F49" s="638">
        <f>L44-N46</f>
        <v>19384.5</v>
      </c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131"/>
      <c r="R49" s="127"/>
      <c r="S49" s="127"/>
    </row>
    <row r="50" spans="1:16" ht="15" customHeight="1">
      <c r="A50" s="628" t="str">
        <f>A3</f>
        <v>AGING OF ADVANCES TO OFFICERS AND EMPLOYEES</v>
      </c>
      <c r="B50" s="628"/>
      <c r="C50" s="628"/>
      <c r="D50" s="628"/>
      <c r="E50" s="628"/>
      <c r="F50" s="628"/>
      <c r="G50" s="628"/>
      <c r="H50" s="628"/>
      <c r="I50" s="628"/>
      <c r="J50" s="628"/>
      <c r="K50" s="628"/>
      <c r="L50" s="80"/>
      <c r="M50" s="26"/>
      <c r="N50" s="27">
        <f>H44+I44+K44</f>
        <v>4593739.92</v>
      </c>
      <c r="O50" s="26"/>
      <c r="P50" s="27"/>
    </row>
    <row r="51" spans="1:16" ht="3.75" customHeight="1" hidden="1">
      <c r="A51" s="26"/>
      <c r="B51" s="26"/>
      <c r="C51" s="30"/>
      <c r="D51" s="26"/>
      <c r="E51" s="80"/>
      <c r="F51" s="26"/>
      <c r="G51" s="26"/>
      <c r="H51" s="26"/>
      <c r="I51" s="26"/>
      <c r="J51" s="26"/>
      <c r="K51" s="26"/>
      <c r="L51" s="26"/>
      <c r="M51" s="26"/>
      <c r="N51" s="27"/>
      <c r="O51" s="26"/>
      <c r="P51" s="27"/>
    </row>
    <row r="52" spans="1:16" ht="15">
      <c r="A52" s="640" t="str">
        <f>A5</f>
        <v>AS OF SEPTEMBER, 2018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26"/>
      <c r="M52" s="26"/>
      <c r="N52" s="27">
        <f>L44-N46</f>
        <v>19384.5</v>
      </c>
      <c r="O52" s="26"/>
      <c r="P52" s="27"/>
    </row>
    <row r="53" spans="1:16" ht="1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26"/>
      <c r="M53" s="26"/>
      <c r="N53" s="27"/>
      <c r="O53" s="26"/>
      <c r="P53" s="27"/>
    </row>
    <row r="54" spans="1:19" ht="13.5" customHeight="1">
      <c r="A54" s="3"/>
      <c r="B54" s="67"/>
      <c r="C54" s="83"/>
      <c r="D54" s="38"/>
      <c r="E54" s="73"/>
      <c r="F54" s="641" t="s">
        <v>223</v>
      </c>
      <c r="G54" s="642"/>
      <c r="H54" s="642"/>
      <c r="I54" s="642"/>
      <c r="J54" s="642"/>
      <c r="K54" s="643"/>
      <c r="L54" s="1"/>
      <c r="M54" s="1"/>
      <c r="N54" s="2"/>
      <c r="O54" s="1"/>
      <c r="P54" s="2"/>
      <c r="Q54" s="131"/>
      <c r="R54" s="127"/>
      <c r="S54" s="127"/>
    </row>
    <row r="55" spans="1:19" s="124" customFormat="1" ht="3" customHeight="1">
      <c r="A55" s="7"/>
      <c r="B55" s="444"/>
      <c r="C55" s="40"/>
      <c r="D55" s="99"/>
      <c r="E55" s="74"/>
      <c r="F55" s="644" t="s">
        <v>223</v>
      </c>
      <c r="G55" s="645"/>
      <c r="H55" s="645"/>
      <c r="I55" s="645"/>
      <c r="J55" s="645"/>
      <c r="K55" s="646"/>
      <c r="L55" s="8"/>
      <c r="M55" s="8"/>
      <c r="N55" s="9"/>
      <c r="O55" s="8"/>
      <c r="P55" s="9"/>
      <c r="Q55" s="162"/>
      <c r="R55" s="161"/>
      <c r="S55" s="161"/>
    </row>
    <row r="56" spans="1:19" s="135" customFormat="1" ht="12" customHeight="1">
      <c r="A56" s="17"/>
      <c r="B56" s="647" t="s">
        <v>0</v>
      </c>
      <c r="C56" s="648" t="s">
        <v>156</v>
      </c>
      <c r="D56" s="649" t="s">
        <v>1</v>
      </c>
      <c r="E56" s="650" t="s">
        <v>199</v>
      </c>
      <c r="F56" s="630" t="s">
        <v>218</v>
      </c>
      <c r="G56" s="631"/>
      <c r="H56" s="631"/>
      <c r="I56" s="630" t="s">
        <v>219</v>
      </c>
      <c r="J56" s="631"/>
      <c r="K56" s="632"/>
      <c r="L56" s="4"/>
      <c r="M56" s="4"/>
      <c r="N56" s="5"/>
      <c r="O56" s="4"/>
      <c r="P56" s="5"/>
      <c r="Q56" s="134"/>
      <c r="R56" s="133"/>
      <c r="S56" s="133"/>
    </row>
    <row r="57" spans="1:19" s="135" customFormat="1" ht="24.75" customHeight="1">
      <c r="A57" s="17"/>
      <c r="B57" s="647"/>
      <c r="C57" s="648"/>
      <c r="D57" s="649"/>
      <c r="E57" s="650"/>
      <c r="F57" s="446" t="s">
        <v>215</v>
      </c>
      <c r="G57" s="447" t="s">
        <v>216</v>
      </c>
      <c r="H57" s="440" t="s">
        <v>217</v>
      </c>
      <c r="I57" s="439" t="s">
        <v>220</v>
      </c>
      <c r="J57" s="447" t="s">
        <v>221</v>
      </c>
      <c r="K57" s="539" t="s">
        <v>222</v>
      </c>
      <c r="L57" s="4"/>
      <c r="M57" s="4"/>
      <c r="N57" s="5"/>
      <c r="O57" s="4"/>
      <c r="P57" s="5"/>
      <c r="Q57" s="134"/>
      <c r="R57" s="133"/>
      <c r="S57" s="133"/>
    </row>
    <row r="58" spans="1:19" ht="3.75" customHeight="1">
      <c r="A58" s="7"/>
      <c r="B58" s="647"/>
      <c r="C58" s="648"/>
      <c r="D58" s="649"/>
      <c r="E58" s="650"/>
      <c r="F58" s="229"/>
      <c r="G58" s="448"/>
      <c r="H58" s="449"/>
      <c r="I58" s="229"/>
      <c r="J58" s="448"/>
      <c r="K58" s="540"/>
      <c r="L58" s="1"/>
      <c r="M58" s="1"/>
      <c r="N58" s="2"/>
      <c r="O58" s="1"/>
      <c r="P58" s="2"/>
      <c r="Q58" s="131"/>
      <c r="R58" s="127"/>
      <c r="S58" s="127"/>
    </row>
    <row r="59" spans="1:19" ht="2.25" customHeight="1">
      <c r="A59" s="81"/>
      <c r="B59" s="42"/>
      <c r="C59" s="42"/>
      <c r="D59" s="45"/>
      <c r="E59" s="651"/>
      <c r="F59" s="450"/>
      <c r="G59" s="451"/>
      <c r="H59" s="452"/>
      <c r="I59" s="450"/>
      <c r="J59" s="451"/>
      <c r="K59" s="541"/>
      <c r="L59" s="1"/>
      <c r="M59" s="1"/>
      <c r="N59" s="2"/>
      <c r="O59" s="1"/>
      <c r="P59" s="2"/>
      <c r="Q59" s="131"/>
      <c r="R59" s="127"/>
      <c r="S59" s="127"/>
    </row>
    <row r="60" spans="1:19" s="149" customFormat="1" ht="13.5" customHeight="1">
      <c r="A60" s="10"/>
      <c r="B60" s="34" t="str">
        <f aca="true" t="shared" si="4" ref="B60:K75">B427</f>
        <v>Balangiao, Romeo</v>
      </c>
      <c r="C60" s="86">
        <f t="shared" si="4"/>
        <v>42132</v>
      </c>
      <c r="D60" s="62">
        <f t="shared" si="4"/>
        <v>6000</v>
      </c>
      <c r="E60" s="68" t="str">
        <f t="shared" si="4"/>
        <v>travel</v>
      </c>
      <c r="F60" s="453">
        <f t="shared" si="4"/>
        <v>0</v>
      </c>
      <c r="G60" s="52">
        <f t="shared" si="4"/>
        <v>0</v>
      </c>
      <c r="H60" s="62">
        <f t="shared" si="4"/>
        <v>0</v>
      </c>
      <c r="I60" s="453">
        <f t="shared" si="4"/>
        <v>0</v>
      </c>
      <c r="J60" s="52">
        <f t="shared" si="4"/>
        <v>0</v>
      </c>
      <c r="K60" s="93">
        <f t="shared" si="4"/>
        <v>6000</v>
      </c>
      <c r="L60" s="285"/>
      <c r="M60" s="18"/>
      <c r="N60" s="13"/>
      <c r="O60" s="12"/>
      <c r="P60" s="13"/>
      <c r="Q60" s="147"/>
      <c r="R60" s="148"/>
      <c r="S60" s="148"/>
    </row>
    <row r="61" spans="1:19" s="149" customFormat="1" ht="13.5" customHeight="1">
      <c r="A61" s="10"/>
      <c r="B61" s="34" t="str">
        <f t="shared" si="4"/>
        <v>Baliton, Claudita</v>
      </c>
      <c r="C61" s="86">
        <f t="shared" si="4"/>
        <v>43049</v>
      </c>
      <c r="D61" s="62">
        <f t="shared" si="4"/>
        <v>-247.5</v>
      </c>
      <c r="E61" s="68" t="str">
        <f t="shared" si="4"/>
        <v>Annual budget del</v>
      </c>
      <c r="F61" s="52">
        <f t="shared" si="4"/>
        <v>0</v>
      </c>
      <c r="G61" s="62">
        <f t="shared" si="4"/>
        <v>0</v>
      </c>
      <c r="H61" s="92">
        <f t="shared" si="4"/>
        <v>-247.5</v>
      </c>
      <c r="I61" s="93">
        <f t="shared" si="4"/>
        <v>0</v>
      </c>
      <c r="J61" s="93">
        <f t="shared" si="4"/>
        <v>0</v>
      </c>
      <c r="K61" s="93">
        <f t="shared" si="4"/>
        <v>0</v>
      </c>
      <c r="L61" s="420"/>
      <c r="M61" s="18"/>
      <c r="N61" s="13"/>
      <c r="O61" s="12"/>
      <c r="P61" s="13"/>
      <c r="Q61" s="147"/>
      <c r="R61" s="148"/>
      <c r="S61" s="148"/>
    </row>
    <row r="62" spans="1:19" s="149" customFormat="1" ht="13.5" customHeight="1">
      <c r="A62" s="10"/>
      <c r="B62" s="34" t="str">
        <f t="shared" si="4"/>
        <v>Baliton, Claudita</v>
      </c>
      <c r="C62" s="86">
        <f t="shared" si="4"/>
        <v>43363</v>
      </c>
      <c r="D62" s="62">
        <f t="shared" si="4"/>
        <v>1028200</v>
      </c>
      <c r="E62" s="68" t="str">
        <f t="shared" si="4"/>
        <v>Annual Budger;19</v>
      </c>
      <c r="F62" s="92">
        <f t="shared" si="4"/>
        <v>1028200</v>
      </c>
      <c r="G62" s="62">
        <f t="shared" si="4"/>
        <v>0</v>
      </c>
      <c r="H62" s="52">
        <f t="shared" si="4"/>
        <v>0</v>
      </c>
      <c r="I62" s="93">
        <f t="shared" si="4"/>
        <v>0</v>
      </c>
      <c r="J62" s="93">
        <f t="shared" si="4"/>
        <v>0</v>
      </c>
      <c r="K62" s="93">
        <f t="shared" si="4"/>
        <v>0</v>
      </c>
      <c r="L62" s="285"/>
      <c r="M62" s="18"/>
      <c r="N62" s="13"/>
      <c r="O62" s="12"/>
      <c r="P62" s="13"/>
      <c r="Q62" s="147"/>
      <c r="R62" s="148"/>
      <c r="S62" s="148"/>
    </row>
    <row r="63" spans="1:19" s="149" customFormat="1" ht="13.5" customHeight="1">
      <c r="A63" s="10"/>
      <c r="B63" s="34" t="str">
        <f t="shared" si="4"/>
        <v>Banno, Jose</v>
      </c>
      <c r="C63" s="86">
        <f t="shared" si="4"/>
        <v>32877</v>
      </c>
      <c r="D63" s="62">
        <f t="shared" si="4"/>
        <v>15000</v>
      </c>
      <c r="E63" s="68" t="str">
        <f t="shared" si="4"/>
        <v>registration</v>
      </c>
      <c r="F63" s="52">
        <f t="shared" si="4"/>
        <v>0</v>
      </c>
      <c r="G63" s="62">
        <f t="shared" si="4"/>
        <v>0</v>
      </c>
      <c r="H63" s="52">
        <f t="shared" si="4"/>
        <v>0</v>
      </c>
      <c r="I63" s="93">
        <f t="shared" si="4"/>
        <v>0</v>
      </c>
      <c r="J63" s="93">
        <f t="shared" si="4"/>
        <v>0</v>
      </c>
      <c r="K63" s="93">
        <f t="shared" si="4"/>
        <v>15000</v>
      </c>
      <c r="L63" s="420"/>
      <c r="M63" s="18"/>
      <c r="N63" s="13"/>
      <c r="O63" s="12"/>
      <c r="P63" s="13"/>
      <c r="Q63" s="147"/>
      <c r="R63" s="148"/>
      <c r="S63" s="148"/>
    </row>
    <row r="64" spans="1:19" s="149" customFormat="1" ht="13.5" customHeight="1">
      <c r="A64" s="10"/>
      <c r="B64" s="34" t="str">
        <f t="shared" si="4"/>
        <v>Barbac, Belejandre</v>
      </c>
      <c r="C64" s="86" t="str">
        <f t="shared" si="4"/>
        <v>9/22/1998,3/03/99</v>
      </c>
      <c r="D64" s="62">
        <f t="shared" si="4"/>
        <v>4270</v>
      </c>
      <c r="E64" s="68">
        <f t="shared" si="4"/>
        <v>0</v>
      </c>
      <c r="F64" s="52">
        <f t="shared" si="4"/>
        <v>0</v>
      </c>
      <c r="G64" s="62">
        <f t="shared" si="4"/>
        <v>0</v>
      </c>
      <c r="H64" s="97">
        <f t="shared" si="4"/>
        <v>0</v>
      </c>
      <c r="I64" s="93">
        <f t="shared" si="4"/>
        <v>0</v>
      </c>
      <c r="J64" s="93">
        <f t="shared" si="4"/>
        <v>0</v>
      </c>
      <c r="K64" s="93">
        <f t="shared" si="4"/>
        <v>4270</v>
      </c>
      <c r="L64" s="534"/>
      <c r="M64" s="18"/>
      <c r="N64" s="13"/>
      <c r="O64" s="12"/>
      <c r="P64" s="13"/>
      <c r="Q64" s="147"/>
      <c r="R64" s="148"/>
      <c r="S64" s="148"/>
    </row>
    <row r="65" spans="1:19" s="149" customFormat="1" ht="13.5" customHeight="1">
      <c r="A65" s="10"/>
      <c r="B65" s="34" t="str">
        <f t="shared" si="4"/>
        <v>Barcenas, Guillerma</v>
      </c>
      <c r="C65" s="86">
        <f t="shared" si="4"/>
        <v>42928</v>
      </c>
      <c r="D65" s="62">
        <f t="shared" si="4"/>
        <v>21287.76</v>
      </c>
      <c r="E65" s="68" t="str">
        <f t="shared" si="4"/>
        <v>BNS convention</v>
      </c>
      <c r="F65" s="52">
        <f t="shared" si="4"/>
        <v>0</v>
      </c>
      <c r="G65" s="62">
        <f t="shared" si="4"/>
        <v>0</v>
      </c>
      <c r="H65" s="52" t="str">
        <f t="shared" si="4"/>
        <v> </v>
      </c>
      <c r="I65" s="93">
        <f t="shared" si="4"/>
        <v>21287.76</v>
      </c>
      <c r="J65" s="93">
        <f t="shared" si="4"/>
        <v>0</v>
      </c>
      <c r="K65" s="93">
        <f t="shared" si="4"/>
        <v>0</v>
      </c>
      <c r="L65" s="534"/>
      <c r="M65" s="18"/>
      <c r="N65" s="13"/>
      <c r="O65" s="12"/>
      <c r="P65" s="13"/>
      <c r="Q65" s="147"/>
      <c r="R65" s="148"/>
      <c r="S65" s="148"/>
    </row>
    <row r="66" spans="1:19" s="149" customFormat="1" ht="13.5" customHeight="1">
      <c r="A66" s="10"/>
      <c r="B66" s="34" t="str">
        <f t="shared" si="4"/>
        <v>Baritua, Leonardo</v>
      </c>
      <c r="C66" s="86">
        <f t="shared" si="4"/>
        <v>36138</v>
      </c>
      <c r="D66" s="62">
        <f t="shared" si="4"/>
        <v>1914</v>
      </c>
      <c r="E66" s="68" t="str">
        <f t="shared" si="4"/>
        <v>travel</v>
      </c>
      <c r="F66" s="52">
        <f t="shared" si="4"/>
        <v>0</v>
      </c>
      <c r="G66" s="62">
        <f t="shared" si="4"/>
        <v>0</v>
      </c>
      <c r="H66" s="52">
        <f t="shared" si="4"/>
        <v>0</v>
      </c>
      <c r="I66" s="93">
        <f t="shared" si="4"/>
        <v>0</v>
      </c>
      <c r="J66" s="93">
        <f t="shared" si="4"/>
        <v>0</v>
      </c>
      <c r="K66" s="93">
        <f t="shared" si="4"/>
        <v>1914</v>
      </c>
      <c r="L66" s="534"/>
      <c r="M66" s="18"/>
      <c r="N66" s="13"/>
      <c r="O66" s="12"/>
      <c r="P66" s="13"/>
      <c r="Q66" s="147"/>
      <c r="R66" s="148"/>
      <c r="S66" s="148"/>
    </row>
    <row r="67" spans="1:19" s="149" customFormat="1" ht="13.5" customHeight="1">
      <c r="A67" s="10"/>
      <c r="B67" s="34" t="str">
        <f t="shared" si="4"/>
        <v>Barlisan, Belly</v>
      </c>
      <c r="C67" s="86">
        <f t="shared" si="4"/>
        <v>43298</v>
      </c>
      <c r="D67" s="62">
        <f t="shared" si="4"/>
        <v>173600</v>
      </c>
      <c r="E67" s="68" t="str">
        <f t="shared" si="4"/>
        <v>budget forum</v>
      </c>
      <c r="F67" s="52">
        <f t="shared" si="4"/>
        <v>0</v>
      </c>
      <c r="G67" s="62">
        <f t="shared" si="4"/>
        <v>173600</v>
      </c>
      <c r="H67" s="52">
        <f t="shared" si="4"/>
        <v>0</v>
      </c>
      <c r="I67" s="93">
        <f t="shared" si="4"/>
        <v>0</v>
      </c>
      <c r="J67" s="93">
        <f t="shared" si="4"/>
        <v>0</v>
      </c>
      <c r="K67" s="93">
        <f t="shared" si="4"/>
        <v>0</v>
      </c>
      <c r="L67" s="535"/>
      <c r="M67" s="18"/>
      <c r="N67" s="13"/>
      <c r="O67" s="12"/>
      <c r="P67" s="13"/>
      <c r="Q67" s="147"/>
      <c r="R67" s="148"/>
      <c r="S67" s="148"/>
    </row>
    <row r="68" spans="1:19" s="149" customFormat="1" ht="13.5" customHeight="1">
      <c r="A68" s="10"/>
      <c r="B68" s="34" t="str">
        <f t="shared" si="4"/>
        <v>Barros, Roque</v>
      </c>
      <c r="C68" s="86">
        <f t="shared" si="4"/>
        <v>36900</v>
      </c>
      <c r="D68" s="62">
        <f t="shared" si="4"/>
        <v>400000</v>
      </c>
      <c r="E68" s="68" t="str">
        <f t="shared" si="4"/>
        <v>various</v>
      </c>
      <c r="F68" s="52">
        <f t="shared" si="4"/>
        <v>0</v>
      </c>
      <c r="G68" s="62">
        <f t="shared" si="4"/>
        <v>0</v>
      </c>
      <c r="H68" s="52">
        <f t="shared" si="4"/>
        <v>0</v>
      </c>
      <c r="I68" s="93">
        <f t="shared" si="4"/>
        <v>0</v>
      </c>
      <c r="J68" s="93">
        <f t="shared" si="4"/>
        <v>0</v>
      </c>
      <c r="K68" s="93">
        <f t="shared" si="4"/>
        <v>400000</v>
      </c>
      <c r="L68" s="535"/>
      <c r="M68" s="18"/>
      <c r="N68" s="13"/>
      <c r="O68" s="12"/>
      <c r="P68" s="13"/>
      <c r="Q68" s="147"/>
      <c r="R68" s="148"/>
      <c r="S68" s="148"/>
    </row>
    <row r="69" spans="1:19" s="149" customFormat="1" ht="13.5" customHeight="1">
      <c r="A69" s="10"/>
      <c r="B69" s="34" t="str">
        <f t="shared" si="4"/>
        <v>Bascug, Josefino</v>
      </c>
      <c r="C69" s="86">
        <f t="shared" si="4"/>
        <v>43362</v>
      </c>
      <c r="D69" s="62">
        <f t="shared" si="4"/>
        <v>27410</v>
      </c>
      <c r="E69" s="68" t="str">
        <f t="shared" si="4"/>
        <v>travel</v>
      </c>
      <c r="F69" s="52">
        <f t="shared" si="4"/>
        <v>27410</v>
      </c>
      <c r="G69" s="62">
        <f t="shared" si="4"/>
        <v>0</v>
      </c>
      <c r="H69" s="52">
        <f t="shared" si="4"/>
        <v>0</v>
      </c>
      <c r="I69" s="93">
        <f t="shared" si="4"/>
        <v>0</v>
      </c>
      <c r="J69" s="93">
        <f t="shared" si="4"/>
        <v>0</v>
      </c>
      <c r="K69" s="93">
        <f t="shared" si="4"/>
        <v>0</v>
      </c>
      <c r="L69" s="307"/>
      <c r="M69" s="18"/>
      <c r="N69" s="13"/>
      <c r="O69" s="12"/>
      <c r="P69" s="13"/>
      <c r="Q69" s="147"/>
      <c r="R69" s="148"/>
      <c r="S69" s="148"/>
    </row>
    <row r="70" spans="1:19" s="149" customFormat="1" ht="13.5" customHeight="1">
      <c r="A70" s="10"/>
      <c r="B70" s="34" t="str">
        <f t="shared" si="4"/>
        <v>Batalla, Jud Jan</v>
      </c>
      <c r="C70" s="86">
        <f t="shared" si="4"/>
        <v>43364</v>
      </c>
      <c r="D70" s="62">
        <f t="shared" si="4"/>
        <v>250000</v>
      </c>
      <c r="E70" s="68" t="str">
        <f t="shared" si="4"/>
        <v>Sectoral consultation</v>
      </c>
      <c r="F70" s="52">
        <f t="shared" si="4"/>
        <v>250000</v>
      </c>
      <c r="G70" s="62">
        <f t="shared" si="4"/>
        <v>0</v>
      </c>
      <c r="H70" s="52">
        <f t="shared" si="4"/>
        <v>0</v>
      </c>
      <c r="I70" s="93">
        <f t="shared" si="4"/>
        <v>0</v>
      </c>
      <c r="J70" s="93">
        <f t="shared" si="4"/>
        <v>0</v>
      </c>
      <c r="K70" s="93">
        <f t="shared" si="4"/>
        <v>0</v>
      </c>
      <c r="L70" s="535"/>
      <c r="M70" s="18"/>
      <c r="N70" s="13"/>
      <c r="O70" s="12"/>
      <c r="P70" s="13"/>
      <c r="Q70" s="147"/>
      <c r="R70" s="148"/>
      <c r="S70" s="148"/>
    </row>
    <row r="71" spans="1:19" s="149" customFormat="1" ht="13.5" customHeight="1">
      <c r="A71" s="10"/>
      <c r="B71" s="34" t="str">
        <f t="shared" si="4"/>
        <v>Baterna, Honey Rose</v>
      </c>
      <c r="C71" s="86">
        <f t="shared" si="4"/>
        <v>43292</v>
      </c>
      <c r="D71" s="62">
        <f t="shared" si="4"/>
        <v>14980</v>
      </c>
      <c r="E71" s="68" t="str">
        <f t="shared" si="4"/>
        <v>travel</v>
      </c>
      <c r="F71" s="52">
        <f t="shared" si="4"/>
        <v>0</v>
      </c>
      <c r="G71" s="62">
        <f t="shared" si="4"/>
        <v>14980</v>
      </c>
      <c r="H71" s="52">
        <f t="shared" si="4"/>
        <v>0</v>
      </c>
      <c r="I71" s="93">
        <f t="shared" si="4"/>
        <v>0</v>
      </c>
      <c r="J71" s="93">
        <f t="shared" si="4"/>
        <v>0</v>
      </c>
      <c r="K71" s="93">
        <f t="shared" si="4"/>
        <v>0</v>
      </c>
      <c r="L71" s="535"/>
      <c r="M71" s="18"/>
      <c r="N71" s="13"/>
      <c r="O71" s="12"/>
      <c r="P71" s="13"/>
      <c r="Q71" s="147"/>
      <c r="R71" s="148"/>
      <c r="S71" s="148"/>
    </row>
    <row r="72" spans="1:19" s="149" customFormat="1" ht="13.5" customHeight="1">
      <c r="A72" s="10"/>
      <c r="B72" s="34" t="str">
        <f t="shared" si="4"/>
        <v>Batilo, Janna Pearl</v>
      </c>
      <c r="C72" s="86">
        <f t="shared" si="4"/>
        <v>43203</v>
      </c>
      <c r="D72" s="62">
        <f t="shared" si="4"/>
        <v>11220</v>
      </c>
      <c r="E72" s="68" t="str">
        <f t="shared" si="4"/>
        <v>TEV-Davao</v>
      </c>
      <c r="F72" s="52">
        <f t="shared" si="4"/>
        <v>0</v>
      </c>
      <c r="G72" s="62">
        <f t="shared" si="4"/>
        <v>0</v>
      </c>
      <c r="H72" s="52">
        <f t="shared" si="4"/>
        <v>11220</v>
      </c>
      <c r="I72" s="93">
        <f t="shared" si="4"/>
        <v>0</v>
      </c>
      <c r="J72" s="93">
        <f t="shared" si="4"/>
        <v>0</v>
      </c>
      <c r="K72" s="93">
        <f t="shared" si="4"/>
        <v>0</v>
      </c>
      <c r="L72" s="536"/>
      <c r="M72" s="18"/>
      <c r="N72" s="13"/>
      <c r="O72" s="12"/>
      <c r="P72" s="13"/>
      <c r="Q72" s="147"/>
      <c r="R72" s="148"/>
      <c r="S72" s="148"/>
    </row>
    <row r="73" spans="1:19" s="149" customFormat="1" ht="13.5" customHeight="1">
      <c r="A73" s="10"/>
      <c r="B73" s="34" t="str">
        <f t="shared" si="4"/>
        <v>Bebelone, Diana Mae</v>
      </c>
      <c r="C73" s="86">
        <f t="shared" si="4"/>
        <v>43215</v>
      </c>
      <c r="D73" s="62">
        <f t="shared" si="4"/>
        <v>18730</v>
      </c>
      <c r="E73" s="68" t="str">
        <f t="shared" si="4"/>
        <v>disturbance</v>
      </c>
      <c r="F73" s="52">
        <f t="shared" si="4"/>
        <v>0</v>
      </c>
      <c r="G73" s="62">
        <f t="shared" si="4"/>
        <v>0</v>
      </c>
      <c r="H73" s="52">
        <f t="shared" si="4"/>
        <v>18730</v>
      </c>
      <c r="I73" s="93">
        <f t="shared" si="4"/>
        <v>0</v>
      </c>
      <c r="J73" s="93">
        <f t="shared" si="4"/>
        <v>0</v>
      </c>
      <c r="K73" s="93">
        <f t="shared" si="4"/>
        <v>0</v>
      </c>
      <c r="L73" s="303"/>
      <c r="M73" s="18"/>
      <c r="N73" s="13"/>
      <c r="O73" s="12"/>
      <c r="P73" s="13"/>
      <c r="Q73" s="147"/>
      <c r="R73" s="148"/>
      <c r="S73" s="148"/>
    </row>
    <row r="74" spans="1:19" s="149" customFormat="1" ht="13.5" customHeight="1">
      <c r="A74" s="10"/>
      <c r="B74" s="34" t="str">
        <f t="shared" si="4"/>
        <v>Beltran, Maita</v>
      </c>
      <c r="C74" s="86">
        <f t="shared" si="4"/>
        <v>37580</v>
      </c>
      <c r="D74" s="62">
        <f t="shared" si="4"/>
        <v>30000</v>
      </c>
      <c r="E74" s="68" t="str">
        <f t="shared" si="4"/>
        <v>meals</v>
      </c>
      <c r="F74" s="92">
        <f t="shared" si="4"/>
        <v>0</v>
      </c>
      <c r="G74" s="62">
        <f t="shared" si="4"/>
        <v>0</v>
      </c>
      <c r="H74" s="88">
        <f t="shared" si="4"/>
        <v>0</v>
      </c>
      <c r="I74" s="93">
        <f t="shared" si="4"/>
        <v>0</v>
      </c>
      <c r="J74" s="93">
        <f t="shared" si="4"/>
        <v>0</v>
      </c>
      <c r="K74" s="93">
        <f t="shared" si="4"/>
        <v>30000</v>
      </c>
      <c r="L74" s="284"/>
      <c r="M74" s="18"/>
      <c r="N74" s="13"/>
      <c r="O74" s="12"/>
      <c r="P74" s="13"/>
      <c r="Q74" s="147"/>
      <c r="R74" s="148"/>
      <c r="S74" s="148"/>
    </row>
    <row r="75" spans="1:19" s="149" customFormat="1" ht="13.5" customHeight="1">
      <c r="A75" s="10"/>
      <c r="B75" s="34" t="str">
        <f t="shared" si="4"/>
        <v>Beringuel, Ryan</v>
      </c>
      <c r="C75" s="86">
        <f t="shared" si="4"/>
        <v>41015</v>
      </c>
      <c r="D75" s="62">
        <f t="shared" si="4"/>
        <v>16341</v>
      </c>
      <c r="E75" s="68" t="str">
        <f t="shared" si="4"/>
        <v>travel</v>
      </c>
      <c r="F75" s="88">
        <f t="shared" si="4"/>
        <v>0</v>
      </c>
      <c r="G75" s="454">
        <f t="shared" si="4"/>
        <v>0</v>
      </c>
      <c r="H75" s="52">
        <f t="shared" si="4"/>
        <v>0</v>
      </c>
      <c r="I75" s="93">
        <f t="shared" si="4"/>
        <v>0</v>
      </c>
      <c r="J75" s="93">
        <f t="shared" si="4"/>
        <v>0</v>
      </c>
      <c r="K75" s="93">
        <f t="shared" si="4"/>
        <v>16341</v>
      </c>
      <c r="L75" s="358"/>
      <c r="M75" s="18"/>
      <c r="N75" s="13"/>
      <c r="O75" s="12"/>
      <c r="P75" s="13"/>
      <c r="Q75" s="147"/>
      <c r="R75" s="148"/>
      <c r="S75" s="148"/>
    </row>
    <row r="76" spans="1:19" s="149" customFormat="1" ht="13.5" customHeight="1">
      <c r="A76" s="10"/>
      <c r="B76" s="34" t="str">
        <f aca="true" t="shared" si="5" ref="B76:K91">B443</f>
        <v>Bernados, Alberto</v>
      </c>
      <c r="C76" s="86">
        <f t="shared" si="5"/>
        <v>41801</v>
      </c>
      <c r="D76" s="62">
        <f t="shared" si="5"/>
        <v>2200</v>
      </c>
      <c r="E76" s="68" t="str">
        <f t="shared" si="5"/>
        <v>registration</v>
      </c>
      <c r="F76" s="52">
        <f t="shared" si="5"/>
        <v>0</v>
      </c>
      <c r="G76" s="62">
        <f t="shared" si="5"/>
        <v>0</v>
      </c>
      <c r="H76" s="88">
        <f t="shared" si="5"/>
        <v>0</v>
      </c>
      <c r="I76" s="93">
        <f t="shared" si="5"/>
        <v>0</v>
      </c>
      <c r="J76" s="93">
        <f t="shared" si="5"/>
        <v>0</v>
      </c>
      <c r="K76" s="93">
        <f t="shared" si="5"/>
        <v>2200</v>
      </c>
      <c r="L76" s="535"/>
      <c r="M76" s="18"/>
      <c r="N76" s="13"/>
      <c r="O76" s="12"/>
      <c r="P76" s="13"/>
      <c r="Q76" s="147"/>
      <c r="R76" s="148"/>
      <c r="S76" s="148"/>
    </row>
    <row r="77" spans="1:19" s="149" customFormat="1" ht="13.5" customHeight="1">
      <c r="A77" s="10"/>
      <c r="B77" s="34" t="str">
        <f t="shared" si="5"/>
        <v>Bolo, Lester</v>
      </c>
      <c r="C77" s="86">
        <f t="shared" si="5"/>
        <v>42626</v>
      </c>
      <c r="D77" s="62">
        <f t="shared" si="5"/>
        <v>46299.96</v>
      </c>
      <c r="E77" s="68" t="str">
        <f t="shared" si="5"/>
        <v>travel</v>
      </c>
      <c r="F77" s="52">
        <f t="shared" si="5"/>
        <v>0</v>
      </c>
      <c r="G77" s="62">
        <f t="shared" si="5"/>
        <v>0</v>
      </c>
      <c r="H77" s="52">
        <f t="shared" si="5"/>
        <v>0</v>
      </c>
      <c r="I77" s="93">
        <f t="shared" si="5"/>
        <v>0</v>
      </c>
      <c r="J77" s="93">
        <f t="shared" si="5"/>
        <v>46299.96</v>
      </c>
      <c r="K77" s="93">
        <f t="shared" si="5"/>
        <v>0</v>
      </c>
      <c r="L77" s="284"/>
      <c r="M77" s="18"/>
      <c r="N77" s="13"/>
      <c r="O77" s="12"/>
      <c r="P77" s="13"/>
      <c r="Q77" s="147"/>
      <c r="R77" s="148"/>
      <c r="S77" s="148"/>
    </row>
    <row r="78" spans="1:19" s="149" customFormat="1" ht="13.5" customHeight="1">
      <c r="A78" s="10"/>
      <c r="B78" s="34" t="str">
        <f t="shared" si="5"/>
        <v>Bonghanoy, Cerilo</v>
      </c>
      <c r="C78" s="86">
        <f t="shared" si="5"/>
        <v>38419</v>
      </c>
      <c r="D78" s="62">
        <f t="shared" si="5"/>
        <v>1000</v>
      </c>
      <c r="E78" s="68" t="str">
        <f t="shared" si="5"/>
        <v>RPTA WORKSHOP</v>
      </c>
      <c r="F78" s="52">
        <f t="shared" si="5"/>
        <v>0</v>
      </c>
      <c r="G78" s="62">
        <f t="shared" si="5"/>
        <v>0</v>
      </c>
      <c r="H78" s="52">
        <f t="shared" si="5"/>
        <v>0</v>
      </c>
      <c r="I78" s="93">
        <f t="shared" si="5"/>
        <v>0</v>
      </c>
      <c r="J78" s="93">
        <f t="shared" si="5"/>
        <v>0</v>
      </c>
      <c r="K78" s="93">
        <f t="shared" si="5"/>
        <v>1000</v>
      </c>
      <c r="L78" s="534"/>
      <c r="M78" s="18"/>
      <c r="N78" s="13"/>
      <c r="O78" s="12"/>
      <c r="P78" s="13"/>
      <c r="Q78" s="147"/>
      <c r="R78" s="148"/>
      <c r="S78" s="148"/>
    </row>
    <row r="79" spans="1:19" s="149" customFormat="1" ht="13.5" customHeight="1">
      <c r="A79" s="10"/>
      <c r="B79" s="34" t="str">
        <f t="shared" si="5"/>
        <v>Burias, Mary Jane</v>
      </c>
      <c r="C79" s="86">
        <f t="shared" si="5"/>
        <v>43273</v>
      </c>
      <c r="D79" s="62">
        <f t="shared" si="5"/>
        <v>16220</v>
      </c>
      <c r="E79" s="68" t="str">
        <f t="shared" si="5"/>
        <v>travel</v>
      </c>
      <c r="F79" s="52">
        <f t="shared" si="5"/>
        <v>0</v>
      </c>
      <c r="G79" s="62">
        <f t="shared" si="5"/>
        <v>0</v>
      </c>
      <c r="H79" s="52">
        <f t="shared" si="5"/>
        <v>16220</v>
      </c>
      <c r="I79" s="93">
        <f t="shared" si="5"/>
        <v>0</v>
      </c>
      <c r="J79" s="51">
        <f t="shared" si="5"/>
        <v>0</v>
      </c>
      <c r="K79" s="93">
        <f t="shared" si="5"/>
        <v>0</v>
      </c>
      <c r="L79" s="420"/>
      <c r="M79" s="18"/>
      <c r="N79" s="13"/>
      <c r="O79" s="12"/>
      <c r="P79" s="13"/>
      <c r="Q79" s="147"/>
      <c r="R79" s="148"/>
      <c r="S79" s="148"/>
    </row>
    <row r="80" spans="1:19" s="149" customFormat="1" ht="13.5" customHeight="1">
      <c r="A80" s="10"/>
      <c r="B80" s="34" t="str">
        <f t="shared" si="5"/>
        <v>Cabiasa, Christine</v>
      </c>
      <c r="C80" s="86">
        <f t="shared" si="5"/>
        <v>41248</v>
      </c>
      <c r="D80" s="62">
        <f t="shared" si="5"/>
        <v>10185</v>
      </c>
      <c r="E80" s="68" t="str">
        <f t="shared" si="5"/>
        <v>travel</v>
      </c>
      <c r="F80" s="52">
        <f t="shared" si="5"/>
        <v>0</v>
      </c>
      <c r="G80" s="62">
        <f t="shared" si="5"/>
        <v>0</v>
      </c>
      <c r="H80" s="52">
        <f t="shared" si="5"/>
        <v>0</v>
      </c>
      <c r="I80" s="93">
        <f t="shared" si="5"/>
        <v>0</v>
      </c>
      <c r="J80" s="93">
        <f t="shared" si="5"/>
        <v>0</v>
      </c>
      <c r="K80" s="93">
        <f t="shared" si="5"/>
        <v>10185</v>
      </c>
      <c r="L80" s="537"/>
      <c r="M80" s="18"/>
      <c r="N80" s="13"/>
      <c r="O80" s="12"/>
      <c r="P80" s="13"/>
      <c r="Q80" s="147"/>
      <c r="R80" s="148"/>
      <c r="S80" s="148"/>
    </row>
    <row r="81" spans="1:19" s="149" customFormat="1" ht="13.5" customHeight="1">
      <c r="A81" s="10"/>
      <c r="B81" s="34" t="str">
        <f t="shared" si="5"/>
        <v>Caguco, Reycel</v>
      </c>
      <c r="C81" s="86">
        <f t="shared" si="5"/>
        <v>43318</v>
      </c>
      <c r="D81" s="62">
        <f t="shared" si="5"/>
        <v>75000</v>
      </c>
      <c r="E81" s="68" t="str">
        <f t="shared" si="5"/>
        <v>Self awareness</v>
      </c>
      <c r="F81" s="52">
        <f t="shared" si="5"/>
        <v>0</v>
      </c>
      <c r="G81" s="62">
        <f t="shared" si="5"/>
        <v>75000</v>
      </c>
      <c r="H81" s="52">
        <f t="shared" si="5"/>
        <v>0</v>
      </c>
      <c r="I81" s="93">
        <f t="shared" si="5"/>
        <v>0</v>
      </c>
      <c r="J81" s="123">
        <f t="shared" si="5"/>
        <v>0</v>
      </c>
      <c r="K81" s="93">
        <f t="shared" si="5"/>
        <v>0</v>
      </c>
      <c r="L81" s="285"/>
      <c r="M81" s="18"/>
      <c r="N81" s="13"/>
      <c r="O81" s="12"/>
      <c r="P81" s="13"/>
      <c r="Q81" s="147"/>
      <c r="R81" s="148"/>
      <c r="S81" s="148"/>
    </row>
    <row r="82" spans="1:19" s="149" customFormat="1" ht="13.5" customHeight="1">
      <c r="A82" s="10"/>
      <c r="B82" s="34" t="str">
        <f t="shared" si="5"/>
        <v>Caidic, Carol</v>
      </c>
      <c r="C82" s="86">
        <f t="shared" si="5"/>
        <v>43236</v>
      </c>
      <c r="D82" s="62">
        <f t="shared" si="5"/>
        <v>848472.9</v>
      </c>
      <c r="E82" s="68" t="str">
        <f t="shared" si="5"/>
        <v>SUPPORT Miss earth</v>
      </c>
      <c r="F82" s="52">
        <f t="shared" si="5"/>
        <v>0</v>
      </c>
      <c r="G82" s="62">
        <f>G449</f>
        <v>0</v>
      </c>
      <c r="H82" s="52">
        <f>H449</f>
        <v>848472.9</v>
      </c>
      <c r="I82" s="93">
        <f t="shared" si="5"/>
        <v>0</v>
      </c>
      <c r="J82" s="93">
        <f t="shared" si="5"/>
        <v>0</v>
      </c>
      <c r="K82" s="93">
        <f t="shared" si="5"/>
        <v>0</v>
      </c>
      <c r="L82" s="261"/>
      <c r="M82" s="18"/>
      <c r="N82" s="13"/>
      <c r="O82" s="12"/>
      <c r="P82" s="13"/>
      <c r="Q82" s="147"/>
      <c r="R82" s="148"/>
      <c r="S82" s="148"/>
    </row>
    <row r="83" spans="1:19" s="149" customFormat="1" ht="13.5" customHeight="1">
      <c r="A83" s="10"/>
      <c r="B83" s="34" t="str">
        <f t="shared" si="5"/>
        <v>Caidic, Carol</v>
      </c>
      <c r="C83" s="86">
        <f t="shared" si="5"/>
        <v>43208</v>
      </c>
      <c r="D83" s="62">
        <f t="shared" si="5"/>
        <v>3500000</v>
      </c>
      <c r="E83" s="68" t="str">
        <f t="shared" si="5"/>
        <v>Miss Earth</v>
      </c>
      <c r="F83" s="52">
        <f t="shared" si="5"/>
        <v>0</v>
      </c>
      <c r="G83" s="62">
        <f t="shared" si="5"/>
        <v>0</v>
      </c>
      <c r="H83" s="88">
        <f t="shared" si="5"/>
        <v>3500000</v>
      </c>
      <c r="I83" s="93">
        <f t="shared" si="5"/>
        <v>0</v>
      </c>
      <c r="J83" s="93">
        <f t="shared" si="5"/>
        <v>0</v>
      </c>
      <c r="K83" s="93">
        <f t="shared" si="5"/>
        <v>0</v>
      </c>
      <c r="L83" s="420"/>
      <c r="M83" s="18"/>
      <c r="N83" s="13"/>
      <c r="O83" s="12"/>
      <c r="P83" s="13"/>
      <c r="Q83" s="147"/>
      <c r="R83" s="148"/>
      <c r="S83" s="148"/>
    </row>
    <row r="84" spans="1:19" s="149" customFormat="1" ht="13.5" customHeight="1">
      <c r="A84" s="10"/>
      <c r="B84" s="34" t="str">
        <f t="shared" si="5"/>
        <v>Caidic, Johannes</v>
      </c>
      <c r="C84" s="86">
        <f t="shared" si="5"/>
        <v>37338</v>
      </c>
      <c r="D84" s="62">
        <f t="shared" si="5"/>
        <v>6690</v>
      </c>
      <c r="E84" s="68" t="str">
        <f t="shared" si="5"/>
        <v>travel</v>
      </c>
      <c r="F84" s="52">
        <f t="shared" si="5"/>
        <v>0</v>
      </c>
      <c r="G84" s="62">
        <f t="shared" si="5"/>
        <v>0</v>
      </c>
      <c r="H84" s="52">
        <f t="shared" si="5"/>
        <v>0</v>
      </c>
      <c r="I84" s="93">
        <f t="shared" si="5"/>
        <v>0</v>
      </c>
      <c r="J84" s="93">
        <f t="shared" si="5"/>
        <v>0</v>
      </c>
      <c r="K84" s="93">
        <f t="shared" si="5"/>
        <v>6690</v>
      </c>
      <c r="L84" s="535"/>
      <c r="M84" s="18"/>
      <c r="N84" s="13"/>
      <c r="O84" s="12"/>
      <c r="P84" s="13"/>
      <c r="Q84" s="147"/>
      <c r="R84" s="148"/>
      <c r="S84" s="148"/>
    </row>
    <row r="85" spans="1:19" s="149" customFormat="1" ht="13.5" customHeight="1">
      <c r="A85" s="10"/>
      <c r="B85" s="34" t="str">
        <f t="shared" si="5"/>
        <v>Calingin, Lorimer</v>
      </c>
      <c r="C85" s="86">
        <f t="shared" si="5"/>
        <v>37958</v>
      </c>
      <c r="D85" s="62">
        <f t="shared" si="5"/>
        <v>16796</v>
      </c>
      <c r="E85" s="68" t="str">
        <f t="shared" si="5"/>
        <v>travel</v>
      </c>
      <c r="F85" s="52">
        <f t="shared" si="5"/>
        <v>0</v>
      </c>
      <c r="G85" s="62">
        <f t="shared" si="5"/>
        <v>0</v>
      </c>
      <c r="H85" s="52">
        <f t="shared" si="5"/>
        <v>0</v>
      </c>
      <c r="I85" s="93">
        <f t="shared" si="5"/>
        <v>0</v>
      </c>
      <c r="J85" s="93">
        <f t="shared" si="5"/>
        <v>0</v>
      </c>
      <c r="K85" s="93">
        <f t="shared" si="5"/>
        <v>16796</v>
      </c>
      <c r="L85" s="538"/>
      <c r="M85" s="18"/>
      <c r="N85" s="13"/>
      <c r="O85" s="12"/>
      <c r="P85" s="13"/>
      <c r="Q85" s="147"/>
      <c r="R85" s="148"/>
      <c r="S85" s="148"/>
    </row>
    <row r="86" spans="1:19" s="149" customFormat="1" ht="13.5" customHeight="1">
      <c r="A86" s="10"/>
      <c r="B86" s="34" t="str">
        <f t="shared" si="5"/>
        <v>Calit, Raul</v>
      </c>
      <c r="C86" s="86">
        <f t="shared" si="5"/>
        <v>42965</v>
      </c>
      <c r="D86" s="62">
        <f t="shared" si="5"/>
        <v>40240</v>
      </c>
      <c r="E86" s="68" t="str">
        <f t="shared" si="5"/>
        <v>TRAVEL</v>
      </c>
      <c r="F86" s="52">
        <f t="shared" si="5"/>
        <v>0</v>
      </c>
      <c r="G86" s="62">
        <f t="shared" si="5"/>
        <v>0</v>
      </c>
      <c r="H86" s="52">
        <f t="shared" si="5"/>
        <v>0</v>
      </c>
      <c r="I86" s="93">
        <f t="shared" si="5"/>
        <v>40240</v>
      </c>
      <c r="J86" s="93">
        <f t="shared" si="5"/>
        <v>0</v>
      </c>
      <c r="K86" s="93">
        <f t="shared" si="5"/>
        <v>0</v>
      </c>
      <c r="L86" s="536"/>
      <c r="M86" s="18"/>
      <c r="N86" s="13"/>
      <c r="O86" s="12"/>
      <c r="P86" s="13"/>
      <c r="Q86" s="147"/>
      <c r="R86" s="148"/>
      <c r="S86" s="148"/>
    </row>
    <row r="87" spans="1:19" s="149" customFormat="1" ht="13.5" customHeight="1">
      <c r="A87" s="10"/>
      <c r="B87" s="34" t="str">
        <f t="shared" si="5"/>
        <v>Capistrano, Esmeralda</v>
      </c>
      <c r="C87" s="86">
        <f t="shared" si="5"/>
        <v>43305</v>
      </c>
      <c r="D87" s="62">
        <f t="shared" si="5"/>
        <v>12520</v>
      </c>
      <c r="E87" s="68" t="str">
        <f t="shared" si="5"/>
        <v>travel</v>
      </c>
      <c r="F87" s="52">
        <f t="shared" si="5"/>
        <v>0</v>
      </c>
      <c r="G87" s="62">
        <f t="shared" si="5"/>
        <v>12520</v>
      </c>
      <c r="H87" s="52">
        <f t="shared" si="5"/>
        <v>0</v>
      </c>
      <c r="I87" s="93">
        <f t="shared" si="5"/>
        <v>0</v>
      </c>
      <c r="J87" s="93">
        <f t="shared" si="5"/>
        <v>0</v>
      </c>
      <c r="K87" s="93">
        <f t="shared" si="5"/>
        <v>0</v>
      </c>
      <c r="L87" s="285"/>
      <c r="M87" s="18"/>
      <c r="N87" s="13"/>
      <c r="O87" s="12"/>
      <c r="P87" s="13"/>
      <c r="Q87" s="147"/>
      <c r="R87" s="148"/>
      <c r="S87" s="148"/>
    </row>
    <row r="88" spans="1:19" s="149" customFormat="1" ht="13.5" customHeight="1">
      <c r="A88" s="10"/>
      <c r="B88" s="34" t="str">
        <f t="shared" si="5"/>
        <v>Casiño, Ma. Bebina</v>
      </c>
      <c r="C88" s="86">
        <f t="shared" si="5"/>
        <v>43343</v>
      </c>
      <c r="D88" s="62">
        <f t="shared" si="5"/>
        <v>780000</v>
      </c>
      <c r="E88" s="68" t="str">
        <f t="shared" si="5"/>
        <v>Misorcares</v>
      </c>
      <c r="F88" s="52">
        <f t="shared" si="5"/>
        <v>0</v>
      </c>
      <c r="G88" s="62">
        <f t="shared" si="5"/>
        <v>780000</v>
      </c>
      <c r="H88" s="52">
        <f t="shared" si="5"/>
        <v>0</v>
      </c>
      <c r="I88" s="93">
        <f t="shared" si="5"/>
        <v>0</v>
      </c>
      <c r="J88" s="93">
        <f t="shared" si="5"/>
        <v>0</v>
      </c>
      <c r="K88" s="93">
        <f t="shared" si="5"/>
        <v>0</v>
      </c>
      <c r="L88" s="534"/>
      <c r="M88" s="18"/>
      <c r="N88" s="13"/>
      <c r="O88" s="12"/>
      <c r="P88" s="13"/>
      <c r="Q88" s="147"/>
      <c r="R88" s="148"/>
      <c r="S88" s="148"/>
    </row>
    <row r="89" spans="1:19" s="149" customFormat="1" ht="13.5" customHeight="1">
      <c r="A89" s="10"/>
      <c r="B89" s="34" t="str">
        <f t="shared" si="5"/>
        <v>Castil, Florante</v>
      </c>
      <c r="C89" s="86">
        <f t="shared" si="5"/>
        <v>43228</v>
      </c>
      <c r="D89" s="62">
        <f t="shared" si="5"/>
        <v>22100</v>
      </c>
      <c r="E89" s="68" t="str">
        <f t="shared" si="5"/>
        <v>travel</v>
      </c>
      <c r="F89" s="52">
        <f t="shared" si="5"/>
        <v>0</v>
      </c>
      <c r="G89" s="62">
        <f t="shared" si="5"/>
        <v>0</v>
      </c>
      <c r="H89" s="52">
        <f t="shared" si="5"/>
        <v>22100</v>
      </c>
      <c r="I89" s="93">
        <f t="shared" si="5"/>
        <v>0</v>
      </c>
      <c r="J89" s="93">
        <f t="shared" si="5"/>
        <v>0</v>
      </c>
      <c r="K89" s="93">
        <f t="shared" si="5"/>
        <v>0</v>
      </c>
      <c r="L89" s="534"/>
      <c r="M89" s="18"/>
      <c r="N89" s="13"/>
      <c r="O89" s="12"/>
      <c r="P89" s="13"/>
      <c r="Q89" s="147"/>
      <c r="R89" s="148"/>
      <c r="S89" s="148"/>
    </row>
    <row r="90" spans="1:19" s="149" customFormat="1" ht="13.5" customHeight="1">
      <c r="A90" s="10"/>
      <c r="B90" s="34" t="str">
        <f t="shared" si="5"/>
        <v>Caylo, Remegio</v>
      </c>
      <c r="C90" s="86">
        <f t="shared" si="5"/>
        <v>43299</v>
      </c>
      <c r="D90" s="62">
        <f t="shared" si="5"/>
        <v>9500</v>
      </c>
      <c r="E90" s="68" t="str">
        <f t="shared" si="5"/>
        <v>travel</v>
      </c>
      <c r="F90" s="52">
        <f t="shared" si="5"/>
        <v>0</v>
      </c>
      <c r="G90" s="62">
        <f t="shared" si="5"/>
        <v>9500</v>
      </c>
      <c r="H90" s="52">
        <f t="shared" si="5"/>
        <v>0</v>
      </c>
      <c r="I90" s="93">
        <f t="shared" si="5"/>
        <v>0</v>
      </c>
      <c r="J90" s="93">
        <f t="shared" si="5"/>
        <v>0</v>
      </c>
      <c r="K90" s="93">
        <f t="shared" si="5"/>
        <v>0</v>
      </c>
      <c r="L90" s="282"/>
      <c r="M90" s="18"/>
      <c r="N90" s="13"/>
      <c r="O90" s="12"/>
      <c r="P90" s="13"/>
      <c r="Q90" s="147"/>
      <c r="R90" s="148"/>
      <c r="S90" s="148"/>
    </row>
    <row r="91" spans="1:19" s="149" customFormat="1" ht="13.5" customHeight="1">
      <c r="A91" s="10"/>
      <c r="B91" s="34" t="str">
        <f t="shared" si="5"/>
        <v>Cezar, Roberto</v>
      </c>
      <c r="C91" s="86">
        <f t="shared" si="5"/>
        <v>0</v>
      </c>
      <c r="D91" s="62">
        <f t="shared" si="5"/>
        <v>26765.56</v>
      </c>
      <c r="E91" s="68" t="str">
        <f t="shared" si="5"/>
        <v>VARIOUS</v>
      </c>
      <c r="F91" s="52">
        <f t="shared" si="5"/>
        <v>0</v>
      </c>
      <c r="G91" s="62">
        <f t="shared" si="5"/>
        <v>0</v>
      </c>
      <c r="H91" s="52">
        <f t="shared" si="5"/>
        <v>0</v>
      </c>
      <c r="I91" s="93">
        <f t="shared" si="5"/>
        <v>0</v>
      </c>
      <c r="J91" s="93">
        <f t="shared" si="5"/>
        <v>0</v>
      </c>
      <c r="K91" s="93">
        <f>K458</f>
        <v>26765.56</v>
      </c>
      <c r="L91" s="538"/>
      <c r="M91" s="18"/>
      <c r="N91" s="13"/>
      <c r="O91" s="12"/>
      <c r="P91" s="13"/>
      <c r="Q91" s="147"/>
      <c r="R91" s="148"/>
      <c r="S91" s="148"/>
    </row>
    <row r="92" spans="1:19" s="149" customFormat="1" ht="13.5" customHeight="1">
      <c r="A92" s="10"/>
      <c r="B92" s="34" t="str">
        <f aca="true" t="shared" si="6" ref="B92:K92">B459</f>
        <v>Chavez, Macrobio (Deceased)</v>
      </c>
      <c r="C92" s="86">
        <f t="shared" si="6"/>
        <v>28855</v>
      </c>
      <c r="D92" s="62">
        <f t="shared" si="6"/>
        <v>2077.35</v>
      </c>
      <c r="E92" s="68">
        <f t="shared" si="6"/>
        <v>0</v>
      </c>
      <c r="F92" s="52">
        <f t="shared" si="6"/>
        <v>0</v>
      </c>
      <c r="G92" s="62">
        <f t="shared" si="6"/>
        <v>0</v>
      </c>
      <c r="H92" s="52">
        <f t="shared" si="6"/>
        <v>0</v>
      </c>
      <c r="I92" s="93">
        <f t="shared" si="6"/>
        <v>0</v>
      </c>
      <c r="J92" s="93">
        <f t="shared" si="6"/>
        <v>0</v>
      </c>
      <c r="K92" s="93">
        <f t="shared" si="6"/>
        <v>2077.35</v>
      </c>
      <c r="L92" s="535"/>
      <c r="M92" s="18"/>
      <c r="N92" s="455">
        <v>894976.5</v>
      </c>
      <c r="O92" s="12"/>
      <c r="P92" s="13"/>
      <c r="Q92" s="147"/>
      <c r="R92" s="148"/>
      <c r="S92" s="148"/>
    </row>
    <row r="93" spans="1:19" s="149" customFormat="1" ht="3" customHeight="1">
      <c r="A93" s="14"/>
      <c r="B93" s="82"/>
      <c r="C93" s="43"/>
      <c r="D93" s="65"/>
      <c r="E93" s="69"/>
      <c r="F93" s="56"/>
      <c r="G93" s="65"/>
      <c r="H93" s="56"/>
      <c r="I93" s="56">
        <f>I476</f>
        <v>0</v>
      </c>
      <c r="J93" s="87"/>
      <c r="K93" s="87"/>
      <c r="L93" s="12"/>
      <c r="M93" s="12"/>
      <c r="N93" s="13"/>
      <c r="O93" s="12"/>
      <c r="P93" s="13"/>
      <c r="Q93" s="147"/>
      <c r="R93" s="148"/>
      <c r="S93" s="148"/>
    </row>
    <row r="94" spans="1:19" s="149" customFormat="1" ht="14.25" customHeight="1">
      <c r="A94" s="14"/>
      <c r="B94" s="82"/>
      <c r="C94" s="441" t="s">
        <v>263</v>
      </c>
      <c r="D94" s="63">
        <f>SUM(D60:D93)</f>
        <v>7434772.029999998</v>
      </c>
      <c r="E94" s="58">
        <f aca="true" t="shared" si="7" ref="E94:K94">SUM(E60:E92)</f>
        <v>0</v>
      </c>
      <c r="F94" s="542">
        <f t="shared" si="7"/>
        <v>1305610</v>
      </c>
      <c r="G94" s="66">
        <f t="shared" si="7"/>
        <v>1065600</v>
      </c>
      <c r="H94" s="103">
        <f>SUM(H60:H93)</f>
        <v>4416495.4</v>
      </c>
      <c r="I94" s="58">
        <f t="shared" si="7"/>
        <v>61527.759999999995</v>
      </c>
      <c r="J94" s="102">
        <f t="shared" si="7"/>
        <v>46299.96</v>
      </c>
      <c r="K94" s="58">
        <f t="shared" si="7"/>
        <v>539238.91</v>
      </c>
      <c r="L94" s="567">
        <f>F94+G94+H94+I94+J94+K94</f>
        <v>7434772.03</v>
      </c>
      <c r="M94" s="12"/>
      <c r="N94" s="13">
        <f>F94+G94+H94+I94+K94</f>
        <v>7388472.07</v>
      </c>
      <c r="O94" s="12"/>
      <c r="P94" s="13"/>
      <c r="Q94" s="147"/>
      <c r="R94" s="148"/>
      <c r="S94" s="148"/>
    </row>
    <row r="95" spans="1:19" ht="2.25" customHeight="1">
      <c r="A95" s="1"/>
      <c r="B95" s="26"/>
      <c r="C95" s="30"/>
      <c r="D95" s="27"/>
      <c r="E95" s="70"/>
      <c r="F95" s="27"/>
      <c r="G95" s="27"/>
      <c r="H95" s="27"/>
      <c r="I95" s="27"/>
      <c r="J95" s="27"/>
      <c r="K95" s="27"/>
      <c r="L95" s="1"/>
      <c r="M95" s="1"/>
      <c r="N95" s="2"/>
      <c r="O95" s="1"/>
      <c r="P95" s="2"/>
      <c r="Q95" s="131"/>
      <c r="R95" s="127"/>
      <c r="S95" s="127"/>
    </row>
    <row r="96" spans="1:19" ht="9.75" customHeight="1">
      <c r="A96" s="1"/>
      <c r="B96" s="60" t="str">
        <f>B46</f>
        <v>san.aging148AAOE 09/06/16</v>
      </c>
      <c r="C96" s="30"/>
      <c r="D96" s="27"/>
      <c r="E96" s="70"/>
      <c r="F96" s="27"/>
      <c r="G96" s="27"/>
      <c r="H96" s="27"/>
      <c r="I96" s="27"/>
      <c r="J96" s="27"/>
      <c r="K96" s="442" t="s">
        <v>270</v>
      </c>
      <c r="L96" s="457"/>
      <c r="M96" s="1"/>
      <c r="N96" s="2"/>
      <c r="O96" s="1"/>
      <c r="P96" s="2"/>
      <c r="Q96" s="131"/>
      <c r="R96" s="127"/>
      <c r="S96" s="127"/>
    </row>
    <row r="97" spans="1:19" ht="3.75" customHeight="1">
      <c r="A97" s="1"/>
      <c r="B97" s="60"/>
      <c r="C97" s="30"/>
      <c r="D97" s="27"/>
      <c r="E97" s="70"/>
      <c r="F97" s="27"/>
      <c r="G97" s="27"/>
      <c r="H97" s="27"/>
      <c r="I97" s="27"/>
      <c r="J97" s="27"/>
      <c r="K97" s="61"/>
      <c r="L97" s="1"/>
      <c r="M97" s="1"/>
      <c r="N97" s="2"/>
      <c r="O97" s="1"/>
      <c r="P97" s="2"/>
      <c r="Q97" s="131"/>
      <c r="R97" s="127"/>
      <c r="S97" s="127"/>
    </row>
    <row r="98" spans="1:19" ht="16.5" customHeight="1">
      <c r="A98" s="637" t="str">
        <f>A1</f>
        <v>GENERAL FUND PROPER</v>
      </c>
      <c r="B98" s="637"/>
      <c r="C98" s="637"/>
      <c r="D98" s="637"/>
      <c r="E98" s="637"/>
      <c r="F98" s="637"/>
      <c r="G98" s="637"/>
      <c r="H98" s="637"/>
      <c r="I98" s="637"/>
      <c r="J98" s="637"/>
      <c r="K98" s="637"/>
      <c r="L98" s="457">
        <f>F94+G94+H94+I94+J94+K94</f>
        <v>7434772.03</v>
      </c>
      <c r="M98" s="1"/>
      <c r="N98" s="2"/>
      <c r="O98" s="1"/>
      <c r="P98" s="2"/>
      <c r="Q98" s="131"/>
      <c r="R98" s="127"/>
      <c r="S98" s="127"/>
    </row>
    <row r="99" spans="1:19" ht="1.5" customHeight="1" hidden="1">
      <c r="A99" s="1"/>
      <c r="B99" s="26"/>
      <c r="C99" s="30"/>
      <c r="D99" s="26"/>
      <c r="E99" s="70"/>
      <c r="F99" s="26"/>
      <c r="G99" s="26"/>
      <c r="H99" s="26"/>
      <c r="I99" s="26"/>
      <c r="J99" s="26"/>
      <c r="K99" s="26"/>
      <c r="L99" s="1"/>
      <c r="M99" s="1"/>
      <c r="N99" s="2"/>
      <c r="O99" s="1"/>
      <c r="P99" s="2"/>
      <c r="Q99" s="131"/>
      <c r="R99" s="127"/>
      <c r="S99" s="127"/>
    </row>
    <row r="100" spans="1:16" ht="15" customHeight="1">
      <c r="A100" s="628" t="str">
        <f>A3</f>
        <v>AGING OF ADVANCES TO OFFICERS AND EMPLOYEES</v>
      </c>
      <c r="B100" s="628"/>
      <c r="C100" s="628"/>
      <c r="D100" s="628"/>
      <c r="E100" s="628"/>
      <c r="F100" s="628"/>
      <c r="G100" s="628"/>
      <c r="H100" s="628"/>
      <c r="I100" s="628"/>
      <c r="J100" s="628"/>
      <c r="K100" s="628"/>
      <c r="L100" s="26"/>
      <c r="M100" s="26"/>
      <c r="N100" s="27"/>
      <c r="O100" s="26"/>
      <c r="P100" s="27"/>
    </row>
    <row r="101" spans="1:16" ht="3.75" customHeight="1" hidden="1">
      <c r="A101" s="26"/>
      <c r="B101" s="26"/>
      <c r="C101" s="30"/>
      <c r="D101" s="26"/>
      <c r="E101" s="80"/>
      <c r="F101" s="26"/>
      <c r="G101" s="26"/>
      <c r="H101" s="26"/>
      <c r="I101" s="26"/>
      <c r="J101" s="26"/>
      <c r="K101" s="26"/>
      <c r="L101" s="26"/>
      <c r="M101" s="26"/>
      <c r="N101" s="27"/>
      <c r="O101" s="26"/>
      <c r="P101" s="27"/>
    </row>
    <row r="102" spans="1:16" ht="20.25" customHeight="1">
      <c r="A102" s="629" t="str">
        <f>A5</f>
        <v>AS OF SEPTEMBER, 2018</v>
      </c>
      <c r="B102" s="629"/>
      <c r="C102" s="629"/>
      <c r="D102" s="629"/>
      <c r="E102" s="629"/>
      <c r="F102" s="629"/>
      <c r="G102" s="629"/>
      <c r="H102" s="629"/>
      <c r="I102" s="629"/>
      <c r="J102" s="629"/>
      <c r="K102" s="629"/>
      <c r="L102" s="26"/>
      <c r="M102" s="26"/>
      <c r="N102" s="27"/>
      <c r="O102" s="26"/>
      <c r="P102" s="27"/>
    </row>
    <row r="103" spans="1:19" ht="4.5" customHeight="1" hidden="1">
      <c r="A103" s="1"/>
      <c r="B103" s="26"/>
      <c r="C103" s="30"/>
      <c r="D103" s="26"/>
      <c r="E103" s="70"/>
      <c r="F103" s="26"/>
      <c r="G103" s="26"/>
      <c r="H103" s="26"/>
      <c r="I103" s="26"/>
      <c r="J103" s="26"/>
      <c r="K103" s="26"/>
      <c r="L103" s="1"/>
      <c r="M103" s="1"/>
      <c r="N103" s="2"/>
      <c r="O103" s="1"/>
      <c r="P103" s="2"/>
      <c r="Q103" s="131"/>
      <c r="R103" s="127"/>
      <c r="S103" s="127"/>
    </row>
    <row r="104" spans="1:19" ht="15.75" customHeight="1">
      <c r="A104" s="79"/>
      <c r="B104" s="652" t="s">
        <v>0</v>
      </c>
      <c r="C104" s="654" t="s">
        <v>156</v>
      </c>
      <c r="D104" s="656" t="s">
        <v>1</v>
      </c>
      <c r="E104" s="658" t="s">
        <v>199</v>
      </c>
      <c r="F104" s="630" t="s">
        <v>223</v>
      </c>
      <c r="G104" s="631"/>
      <c r="H104" s="631"/>
      <c r="I104" s="631"/>
      <c r="J104" s="631"/>
      <c r="K104" s="632"/>
      <c r="L104" s="1"/>
      <c r="M104" s="1"/>
      <c r="N104" s="2"/>
      <c r="O104" s="1"/>
      <c r="P104" s="2"/>
      <c r="Q104" s="131"/>
      <c r="R104" s="127"/>
      <c r="S104" s="127"/>
    </row>
    <row r="105" spans="1:19" s="135" customFormat="1" ht="15.75">
      <c r="A105" s="17"/>
      <c r="B105" s="635"/>
      <c r="C105" s="649"/>
      <c r="D105" s="647"/>
      <c r="E105" s="636"/>
      <c r="F105" s="630" t="s">
        <v>218</v>
      </c>
      <c r="G105" s="631"/>
      <c r="H105" s="632"/>
      <c r="I105" s="630" t="s">
        <v>219</v>
      </c>
      <c r="J105" s="631"/>
      <c r="K105" s="632"/>
      <c r="L105" s="4"/>
      <c r="M105" s="4"/>
      <c r="N105" s="5"/>
      <c r="O105" s="4"/>
      <c r="P105" s="5"/>
      <c r="Q105" s="134"/>
      <c r="R105" s="133"/>
      <c r="S105" s="133"/>
    </row>
    <row r="106" spans="1:19" s="135" customFormat="1" ht="12.75" customHeight="1">
      <c r="A106" s="120"/>
      <c r="B106" s="653"/>
      <c r="C106" s="655"/>
      <c r="D106" s="657"/>
      <c r="E106" s="636"/>
      <c r="F106" s="458" t="s">
        <v>215</v>
      </c>
      <c r="G106" s="121" t="s">
        <v>216</v>
      </c>
      <c r="H106" s="459" t="s">
        <v>217</v>
      </c>
      <c r="I106" s="437" t="s">
        <v>220</v>
      </c>
      <c r="J106" s="437" t="s">
        <v>221</v>
      </c>
      <c r="K106" s="437" t="s">
        <v>222</v>
      </c>
      <c r="L106" s="4"/>
      <c r="M106" s="4"/>
      <c r="N106" s="5"/>
      <c r="O106" s="4"/>
      <c r="P106" s="5"/>
      <c r="Q106" s="134"/>
      <c r="R106" s="133"/>
      <c r="S106" s="133"/>
    </row>
    <row r="107" spans="1:19" ht="3.75" customHeight="1" hidden="1">
      <c r="A107" s="6"/>
      <c r="B107" s="42"/>
      <c r="C107" s="43"/>
      <c r="D107" s="44"/>
      <c r="E107" s="659"/>
      <c r="F107" s="45"/>
      <c r="G107" s="44"/>
      <c r="H107" s="45"/>
      <c r="I107" s="46"/>
      <c r="J107" s="46"/>
      <c r="K107" s="46"/>
      <c r="L107" s="1"/>
      <c r="M107" s="1"/>
      <c r="N107" s="2"/>
      <c r="O107" s="1"/>
      <c r="P107" s="2"/>
      <c r="Q107" s="131"/>
      <c r="R107" s="127"/>
      <c r="S107" s="127"/>
    </row>
    <row r="108" spans="1:19" ht="2.25" customHeight="1">
      <c r="A108" s="7"/>
      <c r="B108" s="34"/>
      <c r="C108" s="39"/>
      <c r="D108" s="47"/>
      <c r="E108" s="71"/>
      <c r="F108" s="48"/>
      <c r="G108" s="47"/>
      <c r="H108" s="48"/>
      <c r="I108" s="49"/>
      <c r="J108" s="49"/>
      <c r="K108" s="49"/>
      <c r="L108" s="1"/>
      <c r="M108" s="1"/>
      <c r="N108" s="2"/>
      <c r="O108" s="1"/>
      <c r="P108" s="2"/>
      <c r="Q108" s="131"/>
      <c r="R108" s="127"/>
      <c r="S108" s="127"/>
    </row>
    <row r="109" spans="1:19" s="149" customFormat="1" ht="13.5" customHeight="1">
      <c r="A109" s="10"/>
      <c r="B109" s="34" t="str">
        <f aca="true" t="shared" si="8" ref="B109:K124">B460</f>
        <v>Chua, Alex</v>
      </c>
      <c r="C109" s="86">
        <f t="shared" si="8"/>
        <v>38057</v>
      </c>
      <c r="D109" s="62">
        <f t="shared" si="8"/>
        <v>30000</v>
      </c>
      <c r="E109" s="68" t="str">
        <f t="shared" si="8"/>
        <v>GASOLINE</v>
      </c>
      <c r="F109" s="52">
        <f t="shared" si="8"/>
        <v>0</v>
      </c>
      <c r="G109" s="62">
        <f t="shared" si="8"/>
        <v>0</v>
      </c>
      <c r="H109" s="52">
        <f t="shared" si="8"/>
        <v>0</v>
      </c>
      <c r="I109" s="93">
        <f t="shared" si="8"/>
        <v>0</v>
      </c>
      <c r="J109" s="93">
        <f t="shared" si="8"/>
        <v>0</v>
      </c>
      <c r="K109" s="93">
        <f t="shared" si="8"/>
        <v>30000</v>
      </c>
      <c r="L109" s="534"/>
      <c r="M109" s="18"/>
      <c r="N109" s="13"/>
      <c r="O109" s="12"/>
      <c r="P109" s="13"/>
      <c r="Q109" s="147"/>
      <c r="R109" s="148"/>
      <c r="S109" s="148"/>
    </row>
    <row r="110" spans="1:19" s="149" customFormat="1" ht="13.5" customHeight="1">
      <c r="A110" s="10"/>
      <c r="B110" s="34" t="str">
        <f t="shared" si="8"/>
        <v>Coloma, Ernesto</v>
      </c>
      <c r="C110" s="86">
        <f t="shared" si="8"/>
        <v>32476</v>
      </c>
      <c r="D110" s="62">
        <f t="shared" si="8"/>
        <v>14800</v>
      </c>
      <c r="E110" s="68" t="str">
        <f t="shared" si="8"/>
        <v>OPERATIONAL EXP.</v>
      </c>
      <c r="F110" s="52">
        <f t="shared" si="8"/>
        <v>0</v>
      </c>
      <c r="G110" s="62">
        <f t="shared" si="8"/>
        <v>0</v>
      </c>
      <c r="H110" s="52">
        <f t="shared" si="8"/>
        <v>0</v>
      </c>
      <c r="I110" s="93">
        <f t="shared" si="8"/>
        <v>0</v>
      </c>
      <c r="J110" s="93">
        <f t="shared" si="8"/>
        <v>0</v>
      </c>
      <c r="K110" s="93">
        <f t="shared" si="8"/>
        <v>14800</v>
      </c>
      <c r="L110" s="538"/>
      <c r="M110" s="18"/>
      <c r="N110" s="13"/>
      <c r="O110" s="12"/>
      <c r="P110" s="13"/>
      <c r="Q110" s="147"/>
      <c r="R110" s="148"/>
      <c r="S110" s="148"/>
    </row>
    <row r="111" spans="1:19" s="149" customFormat="1" ht="13.5" customHeight="1">
      <c r="A111" s="10"/>
      <c r="B111" s="34" t="str">
        <f t="shared" si="8"/>
        <v>Cortez, Fe</v>
      </c>
      <c r="C111" s="86">
        <f t="shared" si="8"/>
        <v>43076</v>
      </c>
      <c r="D111" s="62">
        <f t="shared" si="8"/>
        <v>500000</v>
      </c>
      <c r="E111" s="68" t="str">
        <f t="shared" si="8"/>
        <v>exp. PGO</v>
      </c>
      <c r="F111" s="52">
        <f t="shared" si="8"/>
        <v>0</v>
      </c>
      <c r="G111" s="62">
        <f t="shared" si="8"/>
        <v>0</v>
      </c>
      <c r="H111" s="52">
        <f t="shared" si="8"/>
        <v>500000</v>
      </c>
      <c r="I111" s="93">
        <f t="shared" si="8"/>
        <v>0</v>
      </c>
      <c r="J111" s="93">
        <f t="shared" si="8"/>
        <v>0</v>
      </c>
      <c r="K111" s="93">
        <f t="shared" si="8"/>
        <v>0</v>
      </c>
      <c r="L111" s="534"/>
      <c r="M111" s="18"/>
      <c r="N111" s="13"/>
      <c r="O111" s="12"/>
      <c r="P111" s="13"/>
      <c r="Q111" s="147"/>
      <c r="R111" s="148"/>
      <c r="S111" s="148"/>
    </row>
    <row r="112" spans="1:19" s="149" customFormat="1" ht="13.5" customHeight="1">
      <c r="A112" s="10"/>
      <c r="B112" s="34" t="str">
        <f t="shared" si="8"/>
        <v>Cristobal, Mila</v>
      </c>
      <c r="C112" s="86">
        <f t="shared" si="8"/>
        <v>38853</v>
      </c>
      <c r="D112" s="62">
        <f t="shared" si="8"/>
        <v>20752</v>
      </c>
      <c r="E112" s="68" t="str">
        <f t="shared" si="8"/>
        <v>travel</v>
      </c>
      <c r="F112" s="52">
        <f t="shared" si="8"/>
        <v>0</v>
      </c>
      <c r="G112" s="62">
        <f t="shared" si="8"/>
        <v>0</v>
      </c>
      <c r="H112" s="52">
        <f t="shared" si="8"/>
        <v>0</v>
      </c>
      <c r="I112" s="93">
        <f t="shared" si="8"/>
        <v>0</v>
      </c>
      <c r="J112" s="93">
        <f t="shared" si="8"/>
        <v>0</v>
      </c>
      <c r="K112" s="93">
        <f t="shared" si="8"/>
        <v>20752</v>
      </c>
      <c r="L112" s="420"/>
      <c r="M112" s="18"/>
      <c r="N112" s="13"/>
      <c r="O112" s="12"/>
      <c r="P112" s="13"/>
      <c r="Q112" s="147"/>
      <c r="R112" s="148"/>
      <c r="S112" s="148"/>
    </row>
    <row r="113" spans="1:19" s="149" customFormat="1" ht="13.5" customHeight="1">
      <c r="A113" s="10"/>
      <c r="B113" s="34" t="str">
        <f t="shared" si="8"/>
        <v>Crystal, Emerson</v>
      </c>
      <c r="C113" s="86">
        <f t="shared" si="8"/>
        <v>37470</v>
      </c>
      <c r="D113" s="62">
        <f t="shared" si="8"/>
        <v>900</v>
      </c>
      <c r="E113" s="68" t="str">
        <f t="shared" si="8"/>
        <v>travel</v>
      </c>
      <c r="F113" s="52">
        <f t="shared" si="8"/>
        <v>0</v>
      </c>
      <c r="G113" s="62">
        <f t="shared" si="8"/>
        <v>0</v>
      </c>
      <c r="H113" s="52">
        <f t="shared" si="8"/>
        <v>0</v>
      </c>
      <c r="I113" s="93">
        <f t="shared" si="8"/>
        <v>0</v>
      </c>
      <c r="J113" s="93">
        <f t="shared" si="8"/>
        <v>0</v>
      </c>
      <c r="K113" s="93">
        <f t="shared" si="8"/>
        <v>900</v>
      </c>
      <c r="L113" s="534"/>
      <c r="M113" s="18"/>
      <c r="N113" s="13"/>
      <c r="O113" s="12"/>
      <c r="P113" s="13"/>
      <c r="Q113" s="147"/>
      <c r="R113" s="148"/>
      <c r="S113" s="148"/>
    </row>
    <row r="114" spans="1:19" s="149" customFormat="1" ht="13.5" customHeight="1">
      <c r="A114" s="10"/>
      <c r="B114" s="34" t="str">
        <f t="shared" si="8"/>
        <v>Dajuya, Josias</v>
      </c>
      <c r="C114" s="86">
        <f t="shared" si="8"/>
        <v>43356</v>
      </c>
      <c r="D114" s="62">
        <f t="shared" si="8"/>
        <v>9920</v>
      </c>
      <c r="E114" s="68" t="str">
        <f t="shared" si="8"/>
        <v>travel</v>
      </c>
      <c r="F114" s="52">
        <f t="shared" si="8"/>
        <v>9920</v>
      </c>
      <c r="G114" s="62">
        <f t="shared" si="8"/>
        <v>0</v>
      </c>
      <c r="H114" s="52">
        <f t="shared" si="8"/>
        <v>0</v>
      </c>
      <c r="I114" s="93">
        <f t="shared" si="8"/>
        <v>0</v>
      </c>
      <c r="J114" s="93">
        <f t="shared" si="8"/>
        <v>0</v>
      </c>
      <c r="K114" s="93">
        <f t="shared" si="8"/>
        <v>0</v>
      </c>
      <c r="L114" s="534"/>
      <c r="M114" s="18"/>
      <c r="N114" s="13"/>
      <c r="O114" s="12"/>
      <c r="P114" s="13"/>
      <c r="Q114" s="147"/>
      <c r="R114" s="148"/>
      <c r="S114" s="148"/>
    </row>
    <row r="115" spans="1:19" s="149" customFormat="1" ht="13.5" customHeight="1">
      <c r="A115" s="10"/>
      <c r="B115" s="34" t="str">
        <f t="shared" si="8"/>
        <v>Dalusong Cecilia</v>
      </c>
      <c r="C115" s="86">
        <f t="shared" si="8"/>
        <v>0</v>
      </c>
      <c r="D115" s="62">
        <f t="shared" si="8"/>
        <v>13600</v>
      </c>
      <c r="E115" s="68" t="str">
        <f t="shared" si="8"/>
        <v>salary</v>
      </c>
      <c r="F115" s="625" t="s">
        <v>438</v>
      </c>
      <c r="G115" s="62">
        <f t="shared" si="8"/>
        <v>0</v>
      </c>
      <c r="H115" s="52">
        <f t="shared" si="8"/>
        <v>0</v>
      </c>
      <c r="I115" s="93">
        <f t="shared" si="8"/>
        <v>0</v>
      </c>
      <c r="J115" s="93">
        <f t="shared" si="8"/>
        <v>0</v>
      </c>
      <c r="K115" s="93">
        <f t="shared" si="8"/>
        <v>0</v>
      </c>
      <c r="L115" s="534"/>
      <c r="M115" s="18"/>
      <c r="N115" s="13"/>
      <c r="O115" s="12"/>
      <c r="P115" s="13"/>
      <c r="Q115" s="147"/>
      <c r="R115" s="148"/>
      <c r="S115" s="148"/>
    </row>
    <row r="116" spans="1:19" s="149" customFormat="1" ht="13.5" customHeight="1">
      <c r="A116" s="10"/>
      <c r="B116" s="34" t="str">
        <f t="shared" si="8"/>
        <v>Damasing, Henry</v>
      </c>
      <c r="C116" s="86">
        <f t="shared" si="8"/>
        <v>41919</v>
      </c>
      <c r="D116" s="62">
        <f t="shared" si="8"/>
        <v>8500</v>
      </c>
      <c r="E116" s="68" t="str">
        <f t="shared" si="8"/>
        <v>travel</v>
      </c>
      <c r="F116" s="52">
        <f t="shared" si="8"/>
        <v>0</v>
      </c>
      <c r="G116" s="62">
        <f t="shared" si="8"/>
        <v>0</v>
      </c>
      <c r="H116" s="52">
        <f t="shared" si="8"/>
        <v>0</v>
      </c>
      <c r="I116" s="93">
        <f t="shared" si="8"/>
        <v>0</v>
      </c>
      <c r="J116" s="93">
        <f t="shared" si="8"/>
        <v>0</v>
      </c>
      <c r="K116" s="93">
        <f t="shared" si="8"/>
        <v>8500</v>
      </c>
      <c r="L116" s="538"/>
      <c r="M116" s="18"/>
      <c r="N116" s="13"/>
      <c r="O116" s="12"/>
      <c r="P116" s="13"/>
      <c r="Q116" s="147"/>
      <c r="R116" s="148"/>
      <c r="S116" s="148"/>
    </row>
    <row r="117" spans="1:19" s="149" customFormat="1" ht="13.5" customHeight="1">
      <c r="A117" s="10"/>
      <c r="B117" s="34" t="str">
        <f t="shared" si="8"/>
        <v>Daumar, Perla Judith</v>
      </c>
      <c r="C117" s="86">
        <f t="shared" si="8"/>
        <v>38128</v>
      </c>
      <c r="D117" s="62">
        <f t="shared" si="8"/>
        <v>118083</v>
      </c>
      <c r="E117" s="68" t="str">
        <f t="shared" si="8"/>
        <v>variuous</v>
      </c>
      <c r="F117" s="52">
        <f t="shared" si="8"/>
        <v>0</v>
      </c>
      <c r="G117" s="62">
        <f t="shared" si="8"/>
        <v>0</v>
      </c>
      <c r="H117" s="52">
        <f t="shared" si="8"/>
        <v>0</v>
      </c>
      <c r="I117" s="93">
        <f t="shared" si="8"/>
        <v>0</v>
      </c>
      <c r="J117" s="51">
        <f t="shared" si="8"/>
        <v>0</v>
      </c>
      <c r="K117" s="93">
        <f t="shared" si="8"/>
        <v>118083</v>
      </c>
      <c r="L117" s="303"/>
      <c r="M117" s="18"/>
      <c r="N117" s="13"/>
      <c r="O117" s="12"/>
      <c r="P117" s="13"/>
      <c r="Q117" s="147"/>
      <c r="R117" s="148"/>
      <c r="S117" s="148"/>
    </row>
    <row r="118" spans="1:19" s="149" customFormat="1" ht="13.5" customHeight="1">
      <c r="A118" s="10"/>
      <c r="B118" s="34" t="str">
        <f t="shared" si="8"/>
        <v>de la Calzada, Jocelyn</v>
      </c>
      <c r="C118" s="86">
        <f t="shared" si="8"/>
        <v>43353</v>
      </c>
      <c r="D118" s="62">
        <f t="shared" si="8"/>
        <v>44000</v>
      </c>
      <c r="E118" s="68" t="str">
        <f t="shared" si="8"/>
        <v>CS REVIEW</v>
      </c>
      <c r="F118" s="52">
        <f t="shared" si="8"/>
        <v>44000</v>
      </c>
      <c r="G118" s="95">
        <f t="shared" si="8"/>
        <v>0</v>
      </c>
      <c r="H118" s="92">
        <f t="shared" si="8"/>
        <v>0</v>
      </c>
      <c r="I118" s="123">
        <f t="shared" si="8"/>
        <v>0</v>
      </c>
      <c r="J118" s="93">
        <f t="shared" si="8"/>
        <v>0</v>
      </c>
      <c r="K118" s="93">
        <f t="shared" si="8"/>
        <v>0</v>
      </c>
      <c r="L118" s="534"/>
      <c r="M118" s="18"/>
      <c r="N118" s="13"/>
      <c r="O118" s="12"/>
      <c r="P118" s="13"/>
      <c r="Q118" s="147"/>
      <c r="R118" s="148"/>
      <c r="S118" s="148"/>
    </row>
    <row r="119" spans="1:19" s="149" customFormat="1" ht="13.5" customHeight="1">
      <c r="A119" s="10"/>
      <c r="B119" s="34" t="str">
        <f t="shared" si="8"/>
        <v>Degamon, Corazon</v>
      </c>
      <c r="C119" s="86">
        <f t="shared" si="8"/>
        <v>39526</v>
      </c>
      <c r="D119" s="62">
        <f t="shared" si="8"/>
        <v>13200</v>
      </c>
      <c r="E119" s="68" t="str">
        <f t="shared" si="8"/>
        <v>womens month</v>
      </c>
      <c r="F119" s="52">
        <f t="shared" si="8"/>
        <v>0</v>
      </c>
      <c r="G119" s="461">
        <f t="shared" si="8"/>
        <v>0</v>
      </c>
      <c r="H119" s="462">
        <f t="shared" si="8"/>
        <v>0</v>
      </c>
      <c r="I119" s="463">
        <f t="shared" si="8"/>
        <v>0</v>
      </c>
      <c r="J119" s="93">
        <f t="shared" si="8"/>
        <v>0</v>
      </c>
      <c r="K119" s="93">
        <f t="shared" si="8"/>
        <v>13200</v>
      </c>
      <c r="L119" s="285"/>
      <c r="M119" s="18"/>
      <c r="N119" s="13"/>
      <c r="O119" s="12"/>
      <c r="P119" s="13"/>
      <c r="Q119" s="147"/>
      <c r="R119" s="148"/>
      <c r="S119" s="148"/>
    </row>
    <row r="120" spans="1:19" s="149" customFormat="1" ht="13.5" customHeight="1">
      <c r="A120" s="10"/>
      <c r="B120" s="34" t="str">
        <f t="shared" si="8"/>
        <v>Del Fiero, Roy (Deceased)</v>
      </c>
      <c r="C120" s="86">
        <f t="shared" si="8"/>
        <v>30336</v>
      </c>
      <c r="D120" s="62">
        <f t="shared" si="8"/>
        <v>2000</v>
      </c>
      <c r="E120" s="68">
        <f t="shared" si="8"/>
        <v>0</v>
      </c>
      <c r="F120" s="111">
        <f t="shared" si="8"/>
        <v>0</v>
      </c>
      <c r="G120" s="62">
        <f t="shared" si="8"/>
        <v>0</v>
      </c>
      <c r="H120" s="52">
        <f t="shared" si="8"/>
        <v>0</v>
      </c>
      <c r="I120" s="93">
        <f t="shared" si="8"/>
        <v>0</v>
      </c>
      <c r="J120" s="93">
        <f t="shared" si="8"/>
        <v>0</v>
      </c>
      <c r="K120" s="93">
        <f t="shared" si="8"/>
        <v>2000</v>
      </c>
      <c r="L120" s="536"/>
      <c r="M120" s="18"/>
      <c r="N120" s="13"/>
      <c r="O120" s="12"/>
      <c r="P120" s="13"/>
      <c r="Q120" s="147"/>
      <c r="R120" s="148"/>
      <c r="S120" s="148"/>
    </row>
    <row r="121" spans="1:19" s="149" customFormat="1" ht="13.5" customHeight="1">
      <c r="A121" s="10"/>
      <c r="B121" s="34" t="str">
        <f t="shared" si="8"/>
        <v>del Rosario, Joceln</v>
      </c>
      <c r="C121" s="86">
        <f t="shared" si="8"/>
        <v>43325</v>
      </c>
      <c r="D121" s="62">
        <f t="shared" si="8"/>
        <v>202500</v>
      </c>
      <c r="E121" s="68" t="str">
        <f t="shared" si="8"/>
        <v>BHW Convention</v>
      </c>
      <c r="F121" s="52">
        <f t="shared" si="8"/>
        <v>0</v>
      </c>
      <c r="G121" s="62">
        <f t="shared" si="8"/>
        <v>202500</v>
      </c>
      <c r="H121" s="52">
        <f t="shared" si="8"/>
        <v>0</v>
      </c>
      <c r="I121" s="93">
        <f t="shared" si="8"/>
        <v>0</v>
      </c>
      <c r="J121" s="93">
        <f t="shared" si="8"/>
        <v>0</v>
      </c>
      <c r="K121" s="93">
        <f t="shared" si="8"/>
        <v>0</v>
      </c>
      <c r="L121" s="252"/>
      <c r="M121" s="18"/>
      <c r="N121" s="13"/>
      <c r="O121" s="12"/>
      <c r="P121" s="13"/>
      <c r="Q121" s="147"/>
      <c r="R121" s="148"/>
      <c r="S121" s="148"/>
    </row>
    <row r="122" spans="1:19" s="149" customFormat="1" ht="13.5" customHeight="1">
      <c r="A122" s="10"/>
      <c r="B122" s="34" t="str">
        <f t="shared" si="8"/>
        <v>Densing, Otillo</v>
      </c>
      <c r="C122" s="86">
        <f t="shared" si="8"/>
        <v>38678</v>
      </c>
      <c r="D122" s="62">
        <f t="shared" si="8"/>
        <v>500000</v>
      </c>
      <c r="E122" s="68" t="str">
        <f t="shared" si="8"/>
        <v>brgy .assistance</v>
      </c>
      <c r="F122" s="111">
        <f t="shared" si="8"/>
        <v>0</v>
      </c>
      <c r="G122" s="62">
        <f t="shared" si="8"/>
        <v>0</v>
      </c>
      <c r="H122" s="92">
        <f t="shared" si="8"/>
        <v>0</v>
      </c>
      <c r="I122" s="93">
        <f t="shared" si="8"/>
        <v>0</v>
      </c>
      <c r="J122" s="460">
        <f t="shared" si="8"/>
        <v>0</v>
      </c>
      <c r="K122" s="51">
        <f t="shared" si="8"/>
        <v>500000</v>
      </c>
      <c r="L122" s="421"/>
      <c r="M122" s="18"/>
      <c r="N122" s="13"/>
      <c r="O122" s="12"/>
      <c r="P122" s="13"/>
      <c r="Q122" s="147"/>
      <c r="R122" s="148"/>
      <c r="S122" s="148"/>
    </row>
    <row r="123" spans="1:19" s="149" customFormat="1" ht="13.5" customHeight="1">
      <c r="A123" s="10"/>
      <c r="B123" s="34" t="str">
        <f t="shared" si="8"/>
        <v>Dotarot, Marito</v>
      </c>
      <c r="C123" s="86">
        <f t="shared" si="8"/>
        <v>37594</v>
      </c>
      <c r="D123" s="62">
        <f t="shared" si="8"/>
        <v>900</v>
      </c>
      <c r="E123" s="68" t="str">
        <f t="shared" si="8"/>
        <v>travel</v>
      </c>
      <c r="F123" s="52">
        <f t="shared" si="8"/>
        <v>0</v>
      </c>
      <c r="G123" s="454">
        <f t="shared" si="8"/>
        <v>0</v>
      </c>
      <c r="H123" s="92">
        <f t="shared" si="8"/>
        <v>0</v>
      </c>
      <c r="I123" s="123">
        <f t="shared" si="8"/>
        <v>0</v>
      </c>
      <c r="J123" s="460">
        <f t="shared" si="8"/>
        <v>0</v>
      </c>
      <c r="K123" s="123">
        <f t="shared" si="8"/>
        <v>900</v>
      </c>
      <c r="L123" s="534"/>
      <c r="M123" s="18"/>
      <c r="N123" s="13"/>
      <c r="O123" s="12"/>
      <c r="P123" s="13"/>
      <c r="Q123" s="147"/>
      <c r="R123" s="148"/>
      <c r="S123" s="148"/>
    </row>
    <row r="124" spans="1:19" s="149" customFormat="1" ht="13.5" customHeight="1">
      <c r="A124" s="10"/>
      <c r="B124" s="34" t="str">
        <f t="shared" si="8"/>
        <v>Duat, Dioscoro</v>
      </c>
      <c r="C124" s="86">
        <f t="shared" si="8"/>
        <v>39981</v>
      </c>
      <c r="D124" s="62">
        <f t="shared" si="8"/>
        <v>2400</v>
      </c>
      <c r="E124" s="68" t="str">
        <f t="shared" si="8"/>
        <v>travel</v>
      </c>
      <c r="F124" s="52">
        <f t="shared" si="8"/>
        <v>0</v>
      </c>
      <c r="G124" s="62">
        <f t="shared" si="8"/>
        <v>0</v>
      </c>
      <c r="H124" s="52">
        <f t="shared" si="8"/>
        <v>0</v>
      </c>
      <c r="I124" s="51">
        <f t="shared" si="8"/>
        <v>0</v>
      </c>
      <c r="J124" s="93">
        <f t="shared" si="8"/>
        <v>0</v>
      </c>
      <c r="K124" s="93">
        <f t="shared" si="8"/>
        <v>2400</v>
      </c>
      <c r="L124" s="534"/>
      <c r="M124" s="18"/>
      <c r="N124" s="13"/>
      <c r="O124" s="12"/>
      <c r="P124" s="13"/>
      <c r="Q124" s="147"/>
      <c r="R124" s="148"/>
      <c r="S124" s="148"/>
    </row>
    <row r="125" spans="1:19" s="149" customFormat="1" ht="13.5" customHeight="1">
      <c r="A125" s="10"/>
      <c r="B125" s="34" t="str">
        <f aca="true" t="shared" si="9" ref="B125:K140">B476</f>
        <v>Duhaylungsod, Premecias</v>
      </c>
      <c r="C125" s="86">
        <f t="shared" si="9"/>
        <v>41096</v>
      </c>
      <c r="D125" s="62">
        <f t="shared" si="9"/>
        <v>3060</v>
      </c>
      <c r="E125" s="68" t="str">
        <f t="shared" si="9"/>
        <v>travel</v>
      </c>
      <c r="F125" s="52">
        <f t="shared" si="9"/>
        <v>0</v>
      </c>
      <c r="G125" s="454">
        <f t="shared" si="9"/>
        <v>0</v>
      </c>
      <c r="H125" s="92">
        <f t="shared" si="9"/>
        <v>0</v>
      </c>
      <c r="I125" s="123">
        <f t="shared" si="9"/>
        <v>0</v>
      </c>
      <c r="J125" s="460">
        <f t="shared" si="9"/>
        <v>0</v>
      </c>
      <c r="K125" s="93">
        <f>K476</f>
        <v>3060</v>
      </c>
      <c r="L125" s="538"/>
      <c r="M125" s="18"/>
      <c r="N125" s="13"/>
      <c r="O125" s="12"/>
      <c r="P125" s="13"/>
      <c r="Q125" s="147"/>
      <c r="R125" s="148"/>
      <c r="S125" s="148"/>
    </row>
    <row r="126" spans="1:19" s="149" customFormat="1" ht="13.5" customHeight="1">
      <c r="A126" s="10"/>
      <c r="B126" s="34" t="str">
        <f t="shared" si="9"/>
        <v>Dumadag, Virgilia</v>
      </c>
      <c r="C126" s="86">
        <f t="shared" si="9"/>
        <v>43207</v>
      </c>
      <c r="D126" s="62">
        <f t="shared" si="9"/>
        <v>25040</v>
      </c>
      <c r="E126" s="68" t="str">
        <f t="shared" si="9"/>
        <v>TEV-Cebu</v>
      </c>
      <c r="F126" s="52">
        <f t="shared" si="9"/>
        <v>0</v>
      </c>
      <c r="G126" s="454">
        <f t="shared" si="9"/>
        <v>0</v>
      </c>
      <c r="H126" s="52">
        <f t="shared" si="9"/>
        <v>25040</v>
      </c>
      <c r="I126" s="123">
        <f t="shared" si="9"/>
        <v>0</v>
      </c>
      <c r="J126" s="460">
        <f t="shared" si="9"/>
        <v>0</v>
      </c>
      <c r="K126" s="93">
        <f t="shared" si="9"/>
        <v>0</v>
      </c>
      <c r="L126" s="350"/>
      <c r="M126" s="18"/>
      <c r="N126" s="13"/>
      <c r="O126" s="12"/>
      <c r="P126" s="13"/>
      <c r="Q126" s="147"/>
      <c r="R126" s="148"/>
      <c r="S126" s="148"/>
    </row>
    <row r="127" spans="1:19" s="149" customFormat="1" ht="13.5" customHeight="1">
      <c r="A127" s="10"/>
      <c r="B127" s="34" t="str">
        <f t="shared" si="9"/>
        <v>Duron, Oliver</v>
      </c>
      <c r="C127" s="86">
        <f t="shared" si="9"/>
        <v>43161</v>
      </c>
      <c r="D127" s="62">
        <f t="shared" si="9"/>
        <v>22440</v>
      </c>
      <c r="E127" s="68" t="str">
        <f t="shared" si="9"/>
        <v>travel</v>
      </c>
      <c r="F127" s="111">
        <f t="shared" si="9"/>
        <v>0</v>
      </c>
      <c r="G127" s="454">
        <f t="shared" si="9"/>
        <v>0</v>
      </c>
      <c r="H127" s="92">
        <f t="shared" si="9"/>
        <v>22440</v>
      </c>
      <c r="I127" s="123">
        <f t="shared" si="9"/>
        <v>0</v>
      </c>
      <c r="J127" s="93">
        <f t="shared" si="9"/>
        <v>0</v>
      </c>
      <c r="K127" s="93">
        <f t="shared" si="9"/>
        <v>0</v>
      </c>
      <c r="L127" s="420"/>
      <c r="M127" s="18"/>
      <c r="N127" s="13"/>
      <c r="O127" s="12"/>
      <c r="P127" s="13"/>
      <c r="Q127" s="147"/>
      <c r="R127" s="148"/>
      <c r="S127" s="148"/>
    </row>
    <row r="128" spans="1:19" s="149" customFormat="1" ht="13.5" customHeight="1">
      <c r="A128" s="10"/>
      <c r="B128" s="34" t="str">
        <f t="shared" si="9"/>
        <v>Dy, Fernando Vincent </v>
      </c>
      <c r="C128" s="86">
        <f t="shared" si="9"/>
        <v>42357</v>
      </c>
      <c r="D128" s="62">
        <f t="shared" si="9"/>
        <v>-50</v>
      </c>
      <c r="E128" s="68">
        <f t="shared" si="9"/>
        <v>0</v>
      </c>
      <c r="F128" s="111">
        <f t="shared" si="9"/>
        <v>0</v>
      </c>
      <c r="G128" s="454">
        <f t="shared" si="9"/>
        <v>0</v>
      </c>
      <c r="H128" s="92">
        <f t="shared" si="9"/>
        <v>0</v>
      </c>
      <c r="I128" s="123">
        <f t="shared" si="9"/>
        <v>0</v>
      </c>
      <c r="J128" s="93">
        <f t="shared" si="9"/>
        <v>0</v>
      </c>
      <c r="K128" s="93">
        <f t="shared" si="9"/>
        <v>-50</v>
      </c>
      <c r="L128" s="543"/>
      <c r="M128" s="18"/>
      <c r="N128" s="13"/>
      <c r="O128" s="12"/>
      <c r="P128" s="13"/>
      <c r="Q128" s="147"/>
      <c r="R128" s="148"/>
      <c r="S128" s="148"/>
    </row>
    <row r="129" spans="1:19" s="149" customFormat="1" ht="13.5" customHeight="1">
      <c r="A129" s="10"/>
      <c r="B129" s="34" t="str">
        <f t="shared" si="9"/>
        <v>Ebarle, Herberto</v>
      </c>
      <c r="C129" s="86">
        <f t="shared" si="9"/>
        <v>29382</v>
      </c>
      <c r="D129" s="62">
        <f t="shared" si="9"/>
        <v>3308</v>
      </c>
      <c r="E129" s="68" t="str">
        <f t="shared" si="9"/>
        <v>travel</v>
      </c>
      <c r="F129" s="52">
        <f t="shared" si="9"/>
        <v>0</v>
      </c>
      <c r="G129" s="62">
        <f t="shared" si="9"/>
        <v>0</v>
      </c>
      <c r="H129" s="52">
        <f t="shared" si="9"/>
        <v>0</v>
      </c>
      <c r="I129" s="460">
        <f t="shared" si="9"/>
        <v>0</v>
      </c>
      <c r="J129" s="460">
        <f t="shared" si="9"/>
        <v>0</v>
      </c>
      <c r="K129" s="123">
        <f t="shared" si="9"/>
        <v>3308</v>
      </c>
      <c r="L129" s="534"/>
      <c r="M129" s="18"/>
      <c r="N129" s="13"/>
      <c r="O129" s="12"/>
      <c r="P129" s="13"/>
      <c r="Q129" s="147"/>
      <c r="R129" s="148"/>
      <c r="S129" s="148"/>
    </row>
    <row r="130" spans="1:19" s="149" customFormat="1" ht="13.5" customHeight="1">
      <c r="A130" s="10"/>
      <c r="B130" s="34" t="str">
        <f t="shared" si="9"/>
        <v>Ellevera, Geronimo</v>
      </c>
      <c r="C130" s="86">
        <f t="shared" si="9"/>
        <v>36474</v>
      </c>
      <c r="D130" s="62">
        <f t="shared" si="9"/>
        <v>9002</v>
      </c>
      <c r="E130" s="68" t="str">
        <f t="shared" si="9"/>
        <v>travel</v>
      </c>
      <c r="F130" s="52">
        <f t="shared" si="9"/>
        <v>0</v>
      </c>
      <c r="G130" s="62">
        <f t="shared" si="9"/>
        <v>0</v>
      </c>
      <c r="H130" s="52">
        <f t="shared" si="9"/>
        <v>0</v>
      </c>
      <c r="I130" s="93">
        <f t="shared" si="9"/>
        <v>0</v>
      </c>
      <c r="J130" s="93">
        <f t="shared" si="9"/>
        <v>0</v>
      </c>
      <c r="K130" s="463">
        <f t="shared" si="9"/>
        <v>9002</v>
      </c>
      <c r="L130" s="544"/>
      <c r="M130" s="18"/>
      <c r="N130" s="13"/>
      <c r="O130" s="12"/>
      <c r="P130" s="13"/>
      <c r="Q130" s="147"/>
      <c r="R130" s="148"/>
      <c r="S130" s="148"/>
    </row>
    <row r="131" spans="1:19" s="149" customFormat="1" ht="13.5" customHeight="1">
      <c r="A131" s="10"/>
      <c r="B131" s="34" t="str">
        <f t="shared" si="9"/>
        <v>Emano, Alex</v>
      </c>
      <c r="C131" s="86">
        <f t="shared" si="9"/>
        <v>43270</v>
      </c>
      <c r="D131" s="62">
        <f t="shared" si="9"/>
        <v>6900</v>
      </c>
      <c r="E131" s="68" t="str">
        <f t="shared" si="9"/>
        <v>travel</v>
      </c>
      <c r="F131" s="52">
        <f t="shared" si="9"/>
        <v>0</v>
      </c>
      <c r="G131" s="62">
        <f t="shared" si="9"/>
        <v>0</v>
      </c>
      <c r="H131" s="52">
        <f t="shared" si="9"/>
        <v>6900</v>
      </c>
      <c r="I131" s="93">
        <f t="shared" si="9"/>
        <v>0</v>
      </c>
      <c r="J131" s="93">
        <f t="shared" si="9"/>
        <v>0</v>
      </c>
      <c r="K131" s="51">
        <f t="shared" si="9"/>
        <v>0</v>
      </c>
      <c r="L131" s="285"/>
      <c r="M131" s="18"/>
      <c r="N131" s="13"/>
      <c r="O131" s="12"/>
      <c r="P131" s="13"/>
      <c r="Q131" s="147"/>
      <c r="R131" s="148"/>
      <c r="S131" s="148"/>
    </row>
    <row r="132" spans="1:19" s="149" customFormat="1" ht="13.5" customHeight="1">
      <c r="A132" s="10"/>
      <c r="B132" s="34" t="str">
        <f t="shared" si="9"/>
        <v>Emano, Vicente</v>
      </c>
      <c r="C132" s="86">
        <f t="shared" si="9"/>
        <v>39137</v>
      </c>
      <c r="D132" s="62">
        <f t="shared" si="9"/>
        <v>42500</v>
      </c>
      <c r="E132" s="68" t="str">
        <f t="shared" si="9"/>
        <v>meeting w/chief exec.</v>
      </c>
      <c r="F132" s="52">
        <f t="shared" si="9"/>
        <v>0</v>
      </c>
      <c r="G132" s="62">
        <f t="shared" si="9"/>
        <v>0</v>
      </c>
      <c r="H132" s="52">
        <f t="shared" si="9"/>
        <v>0</v>
      </c>
      <c r="I132" s="93">
        <f t="shared" si="9"/>
        <v>0</v>
      </c>
      <c r="J132" s="93">
        <f t="shared" si="9"/>
        <v>0</v>
      </c>
      <c r="K132" s="123">
        <f t="shared" si="9"/>
        <v>42500</v>
      </c>
      <c r="L132" s="534"/>
      <c r="M132" s="18"/>
      <c r="N132" s="13"/>
      <c r="O132" s="12"/>
      <c r="P132" s="13"/>
      <c r="Q132" s="147"/>
      <c r="R132" s="148"/>
      <c r="S132" s="148"/>
    </row>
    <row r="133" spans="1:19" s="149" customFormat="1" ht="13.5" customHeight="1">
      <c r="A133" s="10"/>
      <c r="B133" s="34" t="str">
        <f t="shared" si="9"/>
        <v>Emano, Yevgeny Vincente</v>
      </c>
      <c r="C133" s="86">
        <f t="shared" si="9"/>
        <v>42654</v>
      </c>
      <c r="D133" s="62">
        <f t="shared" si="9"/>
        <v>-200</v>
      </c>
      <c r="E133" s="68" t="str">
        <f t="shared" si="9"/>
        <v>travel</v>
      </c>
      <c r="F133" s="52">
        <f t="shared" si="9"/>
        <v>0</v>
      </c>
      <c r="G133" s="62">
        <f t="shared" si="9"/>
        <v>0</v>
      </c>
      <c r="H133" s="52">
        <f t="shared" si="9"/>
        <v>0</v>
      </c>
      <c r="I133" s="93">
        <f t="shared" si="9"/>
        <v>-200</v>
      </c>
      <c r="J133" s="93">
        <f t="shared" si="9"/>
        <v>0</v>
      </c>
      <c r="K133" s="93">
        <f t="shared" si="9"/>
        <v>0</v>
      </c>
      <c r="L133" s="419"/>
      <c r="M133" s="18"/>
      <c r="N133" s="13"/>
      <c r="O133" s="12"/>
      <c r="P133" s="13"/>
      <c r="Q133" s="147"/>
      <c r="R133" s="148"/>
      <c r="S133" s="148"/>
    </row>
    <row r="134" spans="1:19" s="149" customFormat="1" ht="13.5" customHeight="1">
      <c r="A134" s="10"/>
      <c r="B134" s="34" t="str">
        <f t="shared" si="9"/>
        <v>Emano, Yevgeny Vincente</v>
      </c>
      <c r="C134" s="86">
        <f t="shared" si="9"/>
        <v>43298</v>
      </c>
      <c r="D134" s="62">
        <f t="shared" si="9"/>
        <v>21000000</v>
      </c>
      <c r="E134" s="68" t="str">
        <f t="shared" si="9"/>
        <v>confe/intellegence</v>
      </c>
      <c r="F134" s="52">
        <f t="shared" si="9"/>
        <v>0</v>
      </c>
      <c r="G134" s="454">
        <f t="shared" si="9"/>
        <v>10500000</v>
      </c>
      <c r="H134" s="92">
        <f t="shared" si="9"/>
        <v>10500000</v>
      </c>
      <c r="I134" s="93">
        <f t="shared" si="9"/>
        <v>0</v>
      </c>
      <c r="J134" s="93">
        <f t="shared" si="9"/>
        <v>0</v>
      </c>
      <c r="K134" s="123">
        <f t="shared" si="9"/>
        <v>0</v>
      </c>
      <c r="L134" s="544"/>
      <c r="M134" s="18"/>
      <c r="N134" s="13"/>
      <c r="O134" s="12"/>
      <c r="P134" s="13"/>
      <c r="Q134" s="147"/>
      <c r="R134" s="148"/>
      <c r="S134" s="148"/>
    </row>
    <row r="135" spans="1:19" s="149" customFormat="1" ht="13.5" customHeight="1">
      <c r="A135" s="10"/>
      <c r="B135" s="34" t="str">
        <f t="shared" si="9"/>
        <v>Escatran, Emmanuel</v>
      </c>
      <c r="C135" s="86">
        <f t="shared" si="9"/>
        <v>40462</v>
      </c>
      <c r="D135" s="62">
        <f t="shared" si="9"/>
        <v>4000</v>
      </c>
      <c r="E135" s="68" t="str">
        <f t="shared" si="9"/>
        <v>travel</v>
      </c>
      <c r="F135" s="52">
        <f t="shared" si="9"/>
        <v>0</v>
      </c>
      <c r="G135" s="62">
        <f t="shared" si="9"/>
        <v>0</v>
      </c>
      <c r="H135" s="52">
        <f t="shared" si="9"/>
        <v>0</v>
      </c>
      <c r="I135" s="93">
        <f t="shared" si="9"/>
        <v>0</v>
      </c>
      <c r="J135" s="93">
        <f t="shared" si="9"/>
        <v>0</v>
      </c>
      <c r="K135" s="93">
        <f t="shared" si="9"/>
        <v>4000</v>
      </c>
      <c r="L135" s="252"/>
      <c r="M135" s="18"/>
      <c r="N135" s="13"/>
      <c r="O135" s="12"/>
      <c r="P135" s="13"/>
      <c r="Q135" s="147"/>
      <c r="R135" s="148"/>
      <c r="S135" s="148"/>
    </row>
    <row r="136" spans="1:19" s="149" customFormat="1" ht="13.5" customHeight="1">
      <c r="A136" s="10"/>
      <c r="B136" s="34" t="str">
        <f t="shared" si="9"/>
        <v>Escobar, Cecilia</v>
      </c>
      <c r="C136" s="86">
        <f t="shared" si="9"/>
        <v>39787</v>
      </c>
      <c r="D136" s="62">
        <f t="shared" si="9"/>
        <v>3700</v>
      </c>
      <c r="E136" s="68" t="str">
        <f t="shared" si="9"/>
        <v>travel</v>
      </c>
      <c r="F136" s="52">
        <f t="shared" si="9"/>
        <v>0</v>
      </c>
      <c r="G136" s="62">
        <f t="shared" si="9"/>
        <v>0</v>
      </c>
      <c r="H136" s="52">
        <f t="shared" si="9"/>
        <v>0</v>
      </c>
      <c r="I136" s="93">
        <f t="shared" si="9"/>
        <v>0</v>
      </c>
      <c r="J136" s="93">
        <f t="shared" si="9"/>
        <v>0</v>
      </c>
      <c r="K136" s="93">
        <f t="shared" si="9"/>
        <v>3700</v>
      </c>
      <c r="L136" s="252"/>
      <c r="M136" s="18"/>
      <c r="N136" s="13"/>
      <c r="O136" s="12"/>
      <c r="P136" s="13"/>
      <c r="Q136" s="147"/>
      <c r="R136" s="148"/>
      <c r="S136" s="148"/>
    </row>
    <row r="137" spans="1:19" s="149" customFormat="1" ht="13.5" customHeight="1">
      <c r="A137" s="10"/>
      <c r="B137" s="34" t="str">
        <f t="shared" si="9"/>
        <v>Esportuno, Bianny</v>
      </c>
      <c r="C137" s="86">
        <f t="shared" si="9"/>
        <v>43329</v>
      </c>
      <c r="D137" s="62">
        <f t="shared" si="9"/>
        <v>136000</v>
      </c>
      <c r="E137" s="68" t="str">
        <f t="shared" si="9"/>
        <v>capacity dev't</v>
      </c>
      <c r="F137" s="52">
        <f t="shared" si="9"/>
        <v>0</v>
      </c>
      <c r="G137" s="62">
        <f t="shared" si="9"/>
        <v>136000</v>
      </c>
      <c r="H137" s="52">
        <f t="shared" si="9"/>
        <v>0</v>
      </c>
      <c r="I137" s="93">
        <f t="shared" si="9"/>
        <v>0</v>
      </c>
      <c r="J137" s="93">
        <f t="shared" si="9"/>
        <v>0</v>
      </c>
      <c r="K137" s="93">
        <f t="shared" si="9"/>
        <v>0</v>
      </c>
      <c r="L137" s="535"/>
      <c r="M137" s="18"/>
      <c r="N137" s="13"/>
      <c r="O137" s="12"/>
      <c r="P137" s="13"/>
      <c r="Q137" s="147"/>
      <c r="R137" s="148"/>
      <c r="S137" s="148"/>
    </row>
    <row r="138" spans="1:19" s="149" customFormat="1" ht="13.5" customHeight="1">
      <c r="A138" s="10"/>
      <c r="B138" s="34" t="str">
        <f t="shared" si="9"/>
        <v>Faburada, Nelia</v>
      </c>
      <c r="C138" s="86">
        <f t="shared" si="9"/>
        <v>43159</v>
      </c>
      <c r="D138" s="62">
        <f t="shared" si="9"/>
        <v>31686.4</v>
      </c>
      <c r="E138" s="68" t="str">
        <f t="shared" si="9"/>
        <v>salary</v>
      </c>
      <c r="F138" s="52">
        <f t="shared" si="9"/>
        <v>0</v>
      </c>
      <c r="G138" s="62">
        <f t="shared" si="9"/>
        <v>0</v>
      </c>
      <c r="H138" s="52">
        <f t="shared" si="9"/>
        <v>31686.4</v>
      </c>
      <c r="I138" s="93">
        <f t="shared" si="9"/>
        <v>0</v>
      </c>
      <c r="J138" s="93">
        <f t="shared" si="9"/>
        <v>0</v>
      </c>
      <c r="K138" s="123">
        <f t="shared" si="9"/>
        <v>0</v>
      </c>
      <c r="L138" s="534"/>
      <c r="M138" s="18"/>
      <c r="N138" s="13"/>
      <c r="O138" s="12"/>
      <c r="P138" s="13"/>
      <c r="Q138" s="147"/>
      <c r="R138" s="148"/>
      <c r="S138" s="148"/>
    </row>
    <row r="139" spans="1:19" s="149" customFormat="1" ht="13.5" customHeight="1">
      <c r="A139" s="10"/>
      <c r="B139" s="34" t="str">
        <f t="shared" si="9"/>
        <v>Felicilda, Rizelyn</v>
      </c>
      <c r="C139" s="86">
        <f t="shared" si="9"/>
        <v>43165</v>
      </c>
      <c r="D139" s="62">
        <f t="shared" si="9"/>
        <v>0.05</v>
      </c>
      <c r="E139" s="68">
        <f t="shared" si="9"/>
        <v>0</v>
      </c>
      <c r="F139" s="52">
        <f t="shared" si="9"/>
        <v>0</v>
      </c>
      <c r="G139" s="62">
        <f t="shared" si="9"/>
        <v>0</v>
      </c>
      <c r="H139" s="52">
        <f t="shared" si="9"/>
        <v>0.05</v>
      </c>
      <c r="I139" s="93">
        <f t="shared" si="9"/>
        <v>0</v>
      </c>
      <c r="J139" s="93">
        <f t="shared" si="9"/>
        <v>0</v>
      </c>
      <c r="K139" s="93">
        <f t="shared" si="9"/>
        <v>0</v>
      </c>
      <c r="L139" s="534"/>
      <c r="M139" s="18"/>
      <c r="N139" s="13"/>
      <c r="O139" s="12"/>
      <c r="P139" s="13"/>
      <c r="Q139" s="147"/>
      <c r="R139" s="148"/>
      <c r="S139" s="148"/>
    </row>
    <row r="140" spans="1:19" s="149" customFormat="1" ht="13.5" customHeight="1">
      <c r="A140" s="10"/>
      <c r="B140" s="34" t="str">
        <f t="shared" si="9"/>
        <v>Fernan, Portia</v>
      </c>
      <c r="C140" s="86">
        <f t="shared" si="9"/>
        <v>0</v>
      </c>
      <c r="D140" s="62">
        <f t="shared" si="9"/>
        <v>79979.37</v>
      </c>
      <c r="E140" s="68" t="str">
        <f t="shared" si="9"/>
        <v>various</v>
      </c>
      <c r="F140" s="52">
        <f t="shared" si="9"/>
        <v>0</v>
      </c>
      <c r="G140" s="62">
        <f t="shared" si="9"/>
        <v>0</v>
      </c>
      <c r="H140" s="52">
        <f t="shared" si="9"/>
        <v>0</v>
      </c>
      <c r="I140" s="93">
        <f t="shared" si="9"/>
        <v>0</v>
      </c>
      <c r="J140" s="93">
        <f t="shared" si="9"/>
        <v>0</v>
      </c>
      <c r="K140" s="123">
        <f t="shared" si="9"/>
        <v>79979.37</v>
      </c>
      <c r="L140" s="545"/>
      <c r="M140" s="18"/>
      <c r="N140" s="13"/>
      <c r="O140" s="12"/>
      <c r="P140" s="13"/>
      <c r="Q140" s="147"/>
      <c r="R140" s="148"/>
      <c r="S140" s="148"/>
    </row>
    <row r="141" spans="1:19" s="149" customFormat="1" ht="13.5" customHeight="1">
      <c r="A141" s="10"/>
      <c r="B141" s="34" t="str">
        <f aca="true" t="shared" si="10" ref="B141:K141">B492</f>
        <v>Fernandez, Eugenio</v>
      </c>
      <c r="C141" s="86">
        <f t="shared" si="10"/>
        <v>0</v>
      </c>
      <c r="D141" s="62">
        <f t="shared" si="10"/>
        <v>1897.2</v>
      </c>
      <c r="E141" s="68">
        <f t="shared" si="10"/>
        <v>0</v>
      </c>
      <c r="F141" s="52">
        <f t="shared" si="10"/>
        <v>0</v>
      </c>
      <c r="G141" s="62">
        <f t="shared" si="10"/>
        <v>0</v>
      </c>
      <c r="H141" s="52">
        <f t="shared" si="10"/>
        <v>0</v>
      </c>
      <c r="I141" s="93">
        <f t="shared" si="10"/>
        <v>0</v>
      </c>
      <c r="J141" s="93">
        <f t="shared" si="10"/>
        <v>0</v>
      </c>
      <c r="K141" s="93">
        <f t="shared" si="10"/>
        <v>1897.2</v>
      </c>
      <c r="L141" s="285"/>
      <c r="M141" s="18"/>
      <c r="N141" s="455"/>
      <c r="O141" s="12"/>
      <c r="P141" s="13"/>
      <c r="Q141" s="147"/>
      <c r="R141" s="148"/>
      <c r="S141" s="148"/>
    </row>
    <row r="142" spans="1:19" s="149" customFormat="1" ht="1.5" customHeight="1">
      <c r="A142" s="14"/>
      <c r="B142" s="82"/>
      <c r="C142" s="94">
        <f>C493</f>
        <v>39864</v>
      </c>
      <c r="D142" s="65"/>
      <c r="E142" s="69"/>
      <c r="F142" s="56"/>
      <c r="G142" s="65"/>
      <c r="H142" s="56"/>
      <c r="I142" s="87"/>
      <c r="J142" s="87"/>
      <c r="K142" s="87"/>
      <c r="L142" s="12"/>
      <c r="M142" s="12"/>
      <c r="N142" s="13"/>
      <c r="O142" s="12"/>
      <c r="P142" s="13"/>
      <c r="Q142" s="147"/>
      <c r="R142" s="148"/>
      <c r="S142" s="148"/>
    </row>
    <row r="143" spans="1:19" s="152" customFormat="1" ht="15" customHeight="1">
      <c r="A143" s="20"/>
      <c r="B143" s="89"/>
      <c r="C143" s="441" t="s">
        <v>263</v>
      </c>
      <c r="D143" s="102">
        <f>SUM(D109:D142)</f>
        <v>22850818.02</v>
      </c>
      <c r="E143" s="464"/>
      <c r="F143" s="59">
        <f aca="true" t="shared" si="11" ref="F143:K143">SUM(F109:F141)</f>
        <v>53920</v>
      </c>
      <c r="G143" s="103">
        <f>SUM(G109:G142)</f>
        <v>10838500</v>
      </c>
      <c r="H143" s="66">
        <f>SUM(H109:H142)</f>
        <v>11086066.450000001</v>
      </c>
      <c r="I143" s="66">
        <f t="shared" si="11"/>
        <v>-200</v>
      </c>
      <c r="J143" s="58">
        <f t="shared" si="11"/>
        <v>0</v>
      </c>
      <c r="K143" s="66">
        <f t="shared" si="11"/>
        <v>858931.57</v>
      </c>
      <c r="L143" s="465">
        <f>F143+G143+H143+I143+J143+K143</f>
        <v>22837218.020000003</v>
      </c>
      <c r="M143" s="15"/>
      <c r="N143" s="568">
        <v>100507402.33</v>
      </c>
      <c r="O143" s="15"/>
      <c r="P143" s="16"/>
      <c r="Q143" s="151"/>
      <c r="R143" s="150"/>
      <c r="S143" s="150"/>
    </row>
    <row r="144" spans="1:19" ht="4.5" customHeight="1">
      <c r="A144" s="1"/>
      <c r="B144" s="26"/>
      <c r="C144" s="30"/>
      <c r="D144" s="27"/>
      <c r="E144" s="70"/>
      <c r="F144" s="47"/>
      <c r="G144" s="47"/>
      <c r="H144" s="47"/>
      <c r="I144" s="47"/>
      <c r="J144" s="47"/>
      <c r="K144" s="49"/>
      <c r="L144" s="1"/>
      <c r="M144" s="1"/>
      <c r="N144" s="2"/>
      <c r="O144" s="1"/>
      <c r="P144" s="2"/>
      <c r="Q144" s="131"/>
      <c r="R144" s="127"/>
      <c r="S144" s="127"/>
    </row>
    <row r="145" spans="1:19" ht="10.5" customHeight="1">
      <c r="A145" s="1"/>
      <c r="B145" s="60" t="str">
        <f>B96</f>
        <v>san.aging148AAOE 09/06/16</v>
      </c>
      <c r="C145" s="30"/>
      <c r="D145" s="27"/>
      <c r="E145" s="70"/>
      <c r="F145" s="47"/>
      <c r="G145" s="47"/>
      <c r="H145" s="47"/>
      <c r="I145" s="47"/>
      <c r="J145" s="47"/>
      <c r="K145" s="546" t="s">
        <v>271</v>
      </c>
      <c r="L145" s="1"/>
      <c r="M145" s="1"/>
      <c r="N145" s="2"/>
      <c r="O145" s="1"/>
      <c r="P145" s="2"/>
      <c r="Q145" s="131"/>
      <c r="R145" s="127"/>
      <c r="S145" s="127"/>
    </row>
    <row r="146" spans="1:19" ht="3.75" customHeight="1">
      <c r="A146" s="1"/>
      <c r="B146" s="60"/>
      <c r="C146" s="30"/>
      <c r="D146" s="27"/>
      <c r="E146" s="70"/>
      <c r="F146" s="27"/>
      <c r="G146" s="27"/>
      <c r="H146" s="27"/>
      <c r="I146" s="27"/>
      <c r="J146" s="27"/>
      <c r="K146" s="61"/>
      <c r="L146" s="1"/>
      <c r="M146" s="1"/>
      <c r="N146" s="2"/>
      <c r="O146" s="1"/>
      <c r="P146" s="2"/>
      <c r="Q146" s="131"/>
      <c r="R146" s="127"/>
      <c r="S146" s="127"/>
    </row>
    <row r="147" spans="1:19" ht="17.25" customHeight="1">
      <c r="A147" s="637" t="str">
        <f>A1</f>
        <v>GENERAL FUND PROPER</v>
      </c>
      <c r="B147" s="637"/>
      <c r="C147" s="637"/>
      <c r="D147" s="637"/>
      <c r="E147" s="637"/>
      <c r="F147" s="637"/>
      <c r="G147" s="637"/>
      <c r="H147" s="637"/>
      <c r="I147" s="637"/>
      <c r="J147" s="637"/>
      <c r="K147" s="637"/>
      <c r="L147" s="457">
        <f>F143+G143+H143+I143+K143</f>
        <v>22837218.020000003</v>
      </c>
      <c r="M147" s="1"/>
      <c r="N147" s="2"/>
      <c r="O147" s="1"/>
      <c r="P147" s="2"/>
      <c r="Q147" s="131"/>
      <c r="R147" s="127"/>
      <c r="S147" s="127"/>
    </row>
    <row r="148" spans="1:19" ht="4.5" customHeight="1" hidden="1">
      <c r="A148" s="1"/>
      <c r="B148" s="26"/>
      <c r="C148" s="30"/>
      <c r="D148" s="26"/>
      <c r="E148" s="70"/>
      <c r="F148" s="26"/>
      <c r="G148" s="26"/>
      <c r="H148" s="26"/>
      <c r="I148" s="26"/>
      <c r="J148" s="26"/>
      <c r="K148" s="26"/>
      <c r="L148" s="1"/>
      <c r="M148" s="1"/>
      <c r="N148" s="2"/>
      <c r="O148" s="1"/>
      <c r="P148" s="2"/>
      <c r="Q148" s="131"/>
      <c r="R148" s="127"/>
      <c r="S148" s="127"/>
    </row>
    <row r="149" spans="1:16" ht="16.5" customHeight="1">
      <c r="A149" s="628" t="str">
        <f>A3</f>
        <v>AGING OF ADVANCES TO OFFICERS AND EMPLOYEES</v>
      </c>
      <c r="B149" s="628"/>
      <c r="C149" s="628"/>
      <c r="D149" s="628"/>
      <c r="E149" s="628"/>
      <c r="F149" s="628"/>
      <c r="G149" s="628"/>
      <c r="H149" s="628"/>
      <c r="I149" s="628"/>
      <c r="J149" s="628"/>
      <c r="K149" s="628"/>
      <c r="L149" s="80">
        <f>D143-L147</f>
        <v>13599.999999996275</v>
      </c>
      <c r="M149" s="26"/>
      <c r="N149" s="27"/>
      <c r="O149" s="26"/>
      <c r="P149" s="27"/>
    </row>
    <row r="150" spans="1:16" ht="6" customHeight="1" hidden="1">
      <c r="A150" s="26"/>
      <c r="B150" s="26"/>
      <c r="C150" s="30"/>
      <c r="D150" s="26"/>
      <c r="E150" s="80"/>
      <c r="F150" s="26"/>
      <c r="G150" s="26"/>
      <c r="H150" s="26"/>
      <c r="I150" s="26"/>
      <c r="J150" s="26"/>
      <c r="K150" s="26"/>
      <c r="L150" s="26"/>
      <c r="M150" s="26"/>
      <c r="N150" s="27"/>
      <c r="O150" s="26"/>
      <c r="P150" s="27"/>
    </row>
    <row r="151" spans="1:16" ht="17.25" customHeight="1">
      <c r="A151" s="660" t="str">
        <f>A5</f>
        <v>AS OF SEPTEMBER, 2018</v>
      </c>
      <c r="B151" s="660"/>
      <c r="C151" s="660"/>
      <c r="D151" s="660"/>
      <c r="E151" s="660"/>
      <c r="F151" s="660"/>
      <c r="G151" s="660"/>
      <c r="H151" s="660"/>
      <c r="I151" s="660"/>
      <c r="J151" s="660"/>
      <c r="K151" s="660"/>
      <c r="L151" s="26"/>
      <c r="M151" s="26"/>
      <c r="N151" s="27"/>
      <c r="O151" s="26"/>
      <c r="P151" s="27"/>
    </row>
    <row r="152" spans="1:19" s="124" customFormat="1" ht="2.25" customHeight="1">
      <c r="A152" s="81"/>
      <c r="B152" s="34"/>
      <c r="C152" s="40"/>
      <c r="D152" s="34"/>
      <c r="E152" s="74"/>
      <c r="F152" s="661"/>
      <c r="G152" s="661"/>
      <c r="H152" s="661"/>
      <c r="I152" s="661"/>
      <c r="J152" s="661"/>
      <c r="K152" s="661"/>
      <c r="L152" s="8"/>
      <c r="M152" s="8"/>
      <c r="N152" s="9"/>
      <c r="O152" s="8"/>
      <c r="P152" s="9"/>
      <c r="Q152" s="162"/>
      <c r="R152" s="161"/>
      <c r="S152" s="161"/>
    </row>
    <row r="153" spans="1:19" s="135" customFormat="1" ht="12.75" customHeight="1">
      <c r="A153" s="17"/>
      <c r="B153" s="652" t="s">
        <v>0</v>
      </c>
      <c r="C153" s="654" t="s">
        <v>156</v>
      </c>
      <c r="D153" s="656" t="s">
        <v>1</v>
      </c>
      <c r="E153" s="658" t="s">
        <v>199</v>
      </c>
      <c r="F153" s="630" t="s">
        <v>232</v>
      </c>
      <c r="G153" s="631"/>
      <c r="H153" s="631"/>
      <c r="I153" s="631"/>
      <c r="J153" s="631"/>
      <c r="K153" s="632"/>
      <c r="L153" s="4"/>
      <c r="M153" s="4"/>
      <c r="N153" s="5"/>
      <c r="O153" s="4"/>
      <c r="P153" s="5"/>
      <c r="Q153" s="134"/>
      <c r="R153" s="133"/>
      <c r="S153" s="133"/>
    </row>
    <row r="154" spans="1:19" s="135" customFormat="1" ht="15.75">
      <c r="A154" s="17"/>
      <c r="B154" s="653"/>
      <c r="C154" s="655"/>
      <c r="D154" s="657"/>
      <c r="E154" s="659"/>
      <c r="F154" s="43" t="s">
        <v>215</v>
      </c>
      <c r="G154" s="42" t="s">
        <v>216</v>
      </c>
      <c r="H154" s="43" t="s">
        <v>217</v>
      </c>
      <c r="I154" s="64" t="s">
        <v>220</v>
      </c>
      <c r="J154" s="64" t="s">
        <v>221</v>
      </c>
      <c r="K154" s="64" t="s">
        <v>222</v>
      </c>
      <c r="L154" s="4"/>
      <c r="M154" s="4"/>
      <c r="N154" s="5"/>
      <c r="O154" s="4"/>
      <c r="P154" s="5"/>
      <c r="Q154" s="134"/>
      <c r="R154" s="133"/>
      <c r="S154" s="133"/>
    </row>
    <row r="155" spans="1:19" s="149" customFormat="1" ht="13.5" customHeight="1">
      <c r="A155" s="10"/>
      <c r="B155" s="34" t="str">
        <f aca="true" t="shared" si="12" ref="B155:K170">B493</f>
        <v>Fernandez, Marivic (Deceased)</v>
      </c>
      <c r="C155" s="86">
        <f t="shared" si="12"/>
        <v>39864</v>
      </c>
      <c r="D155" s="62">
        <f t="shared" si="12"/>
        <v>44842</v>
      </c>
      <c r="E155" s="68" t="str">
        <f t="shared" si="12"/>
        <v>travel</v>
      </c>
      <c r="F155" s="52">
        <f t="shared" si="12"/>
        <v>0</v>
      </c>
      <c r="G155" s="62">
        <f t="shared" si="12"/>
        <v>0</v>
      </c>
      <c r="H155" s="52">
        <f t="shared" si="12"/>
        <v>0</v>
      </c>
      <c r="I155" s="93">
        <f t="shared" si="12"/>
        <v>0</v>
      </c>
      <c r="J155" s="93">
        <f t="shared" si="12"/>
        <v>0</v>
      </c>
      <c r="K155" s="93">
        <f t="shared" si="12"/>
        <v>44842</v>
      </c>
      <c r="L155" s="426"/>
      <c r="M155" s="18"/>
      <c r="N155" s="13"/>
      <c r="O155" s="12"/>
      <c r="P155" s="13"/>
      <c r="Q155" s="147"/>
      <c r="R155" s="148"/>
      <c r="S155" s="148"/>
    </row>
    <row r="156" spans="1:19" s="149" customFormat="1" ht="12.75" customHeight="1">
      <c r="A156" s="10"/>
      <c r="B156" s="34" t="str">
        <f t="shared" si="12"/>
        <v>Fernandez, Mary Ann</v>
      </c>
      <c r="C156" s="86">
        <f t="shared" si="12"/>
        <v>37903</v>
      </c>
      <c r="D156" s="62">
        <f t="shared" si="12"/>
        <v>5000000</v>
      </c>
      <c r="E156" s="68" t="str">
        <f t="shared" si="12"/>
        <v>disaster activities</v>
      </c>
      <c r="F156" s="52">
        <f t="shared" si="12"/>
        <v>0</v>
      </c>
      <c r="G156" s="62">
        <f t="shared" si="12"/>
        <v>0</v>
      </c>
      <c r="H156" s="52">
        <f t="shared" si="12"/>
        <v>0</v>
      </c>
      <c r="I156" s="93">
        <f t="shared" si="12"/>
        <v>0</v>
      </c>
      <c r="J156" s="93">
        <f t="shared" si="12"/>
        <v>0</v>
      </c>
      <c r="K156" s="93">
        <f t="shared" si="12"/>
        <v>5000000</v>
      </c>
      <c r="L156" s="287"/>
      <c r="M156" s="18"/>
      <c r="N156" s="13"/>
      <c r="O156" s="12"/>
      <c r="P156" s="13"/>
      <c r="Q156" s="147"/>
      <c r="R156" s="148"/>
      <c r="S156" s="148"/>
    </row>
    <row r="157" spans="1:19" s="149" customFormat="1" ht="12.75" customHeight="1">
      <c r="A157" s="10"/>
      <c r="B157" s="34" t="str">
        <f t="shared" si="12"/>
        <v>Francisco, Henry Floy Sr. </v>
      </c>
      <c r="C157" s="86">
        <f t="shared" si="12"/>
        <v>42994</v>
      </c>
      <c r="D157" s="62">
        <f t="shared" si="12"/>
        <v>3900</v>
      </c>
      <c r="E157" s="68" t="str">
        <f t="shared" si="12"/>
        <v>registration</v>
      </c>
      <c r="F157" s="52">
        <f t="shared" si="12"/>
        <v>0</v>
      </c>
      <c r="G157" s="62">
        <f t="shared" si="12"/>
        <v>0</v>
      </c>
      <c r="H157" s="52">
        <f t="shared" si="12"/>
        <v>0</v>
      </c>
      <c r="I157" s="93">
        <f t="shared" si="12"/>
        <v>3900</v>
      </c>
      <c r="J157" s="93">
        <f t="shared" si="12"/>
        <v>0</v>
      </c>
      <c r="K157" s="93">
        <f t="shared" si="12"/>
        <v>0</v>
      </c>
      <c r="L157" s="422"/>
      <c r="M157" s="18"/>
      <c r="N157" s="13"/>
      <c r="O157" s="12"/>
      <c r="P157" s="13"/>
      <c r="Q157" s="147"/>
      <c r="R157" s="148"/>
      <c r="S157" s="148"/>
    </row>
    <row r="158" spans="1:19" s="149" customFormat="1" ht="12.75" customHeight="1">
      <c r="A158" s="10"/>
      <c r="B158" s="34" t="str">
        <f t="shared" si="12"/>
        <v>Gabales, Carmen</v>
      </c>
      <c r="C158" s="86">
        <f t="shared" si="12"/>
        <v>36425</v>
      </c>
      <c r="D158" s="62">
        <f t="shared" si="12"/>
        <v>20000</v>
      </c>
      <c r="E158" s="68" t="str">
        <f t="shared" si="12"/>
        <v>supplies</v>
      </c>
      <c r="F158" s="52">
        <f t="shared" si="12"/>
        <v>0</v>
      </c>
      <c r="G158" s="62">
        <f t="shared" si="12"/>
        <v>0</v>
      </c>
      <c r="H158" s="52">
        <f t="shared" si="12"/>
        <v>0</v>
      </c>
      <c r="I158" s="93">
        <f t="shared" si="12"/>
        <v>0</v>
      </c>
      <c r="J158" s="93">
        <f t="shared" si="12"/>
        <v>0</v>
      </c>
      <c r="K158" s="93">
        <f t="shared" si="12"/>
        <v>20000</v>
      </c>
      <c r="L158" s="427"/>
      <c r="M158" s="18"/>
      <c r="N158" s="13"/>
      <c r="O158" s="12"/>
      <c r="P158" s="13"/>
      <c r="Q158" s="147"/>
      <c r="R158" s="148"/>
      <c r="S158" s="148"/>
    </row>
    <row r="159" spans="1:19" s="149" customFormat="1" ht="12.75" customHeight="1">
      <c r="A159" s="10"/>
      <c r="B159" s="34" t="str">
        <f t="shared" si="12"/>
        <v>Gabutina, Patrick</v>
      </c>
      <c r="C159" s="86">
        <f t="shared" si="12"/>
        <v>0</v>
      </c>
      <c r="D159" s="62">
        <f t="shared" si="12"/>
        <v>73451830</v>
      </c>
      <c r="E159" s="68" t="str">
        <f t="shared" si="12"/>
        <v>confidential</v>
      </c>
      <c r="F159" s="52">
        <f t="shared" si="12"/>
        <v>0</v>
      </c>
      <c r="G159" s="62">
        <f t="shared" si="12"/>
        <v>0</v>
      </c>
      <c r="H159" s="52">
        <f t="shared" si="12"/>
        <v>0</v>
      </c>
      <c r="I159" s="93">
        <f t="shared" si="12"/>
        <v>0</v>
      </c>
      <c r="J159" s="93">
        <f t="shared" si="12"/>
        <v>0</v>
      </c>
      <c r="K159" s="123">
        <f t="shared" si="12"/>
        <v>73451830</v>
      </c>
      <c r="L159" s="287"/>
      <c r="M159" s="18"/>
      <c r="N159" s="13"/>
      <c r="O159" s="12"/>
      <c r="P159" s="13"/>
      <c r="Q159" s="147"/>
      <c r="R159" s="148"/>
      <c r="S159" s="148"/>
    </row>
    <row r="160" spans="1:19" s="149" customFormat="1" ht="12.75" customHeight="1">
      <c r="A160" s="10"/>
      <c r="B160" s="34" t="str">
        <f t="shared" si="12"/>
        <v>Galindo, Jessica</v>
      </c>
      <c r="C160" s="86">
        <f t="shared" si="12"/>
        <v>43203</v>
      </c>
      <c r="D160" s="62">
        <f t="shared" si="12"/>
        <v>38600</v>
      </c>
      <c r="E160" s="68">
        <f t="shared" si="12"/>
        <v>0</v>
      </c>
      <c r="F160" s="52">
        <f t="shared" si="12"/>
        <v>0</v>
      </c>
      <c r="G160" s="62">
        <f t="shared" si="12"/>
        <v>0</v>
      </c>
      <c r="H160" s="52">
        <f t="shared" si="12"/>
        <v>38600</v>
      </c>
      <c r="I160" s="93">
        <f t="shared" si="12"/>
        <v>0</v>
      </c>
      <c r="J160" s="93">
        <f t="shared" si="12"/>
        <v>0</v>
      </c>
      <c r="K160" s="93">
        <f t="shared" si="12"/>
        <v>0</v>
      </c>
      <c r="L160" s="427"/>
      <c r="M160" s="18"/>
      <c r="N160" s="13"/>
      <c r="O160" s="12"/>
      <c r="P160" s="13"/>
      <c r="Q160" s="147"/>
      <c r="R160" s="148"/>
      <c r="S160" s="148"/>
    </row>
    <row r="161" spans="1:19" s="149" customFormat="1" ht="12.75" customHeight="1">
      <c r="A161" s="10"/>
      <c r="B161" s="34" t="str">
        <f t="shared" si="12"/>
        <v>Galleto, Joy Joseph</v>
      </c>
      <c r="C161" s="86">
        <f t="shared" si="12"/>
        <v>36172</v>
      </c>
      <c r="D161" s="62">
        <f t="shared" si="12"/>
        <v>8100</v>
      </c>
      <c r="E161" s="68" t="str">
        <f t="shared" si="12"/>
        <v>travel</v>
      </c>
      <c r="F161" s="52">
        <f t="shared" si="12"/>
        <v>0</v>
      </c>
      <c r="G161" s="62">
        <f t="shared" si="12"/>
        <v>0</v>
      </c>
      <c r="H161" s="52">
        <f t="shared" si="12"/>
        <v>0</v>
      </c>
      <c r="I161" s="93">
        <f t="shared" si="12"/>
        <v>0</v>
      </c>
      <c r="J161" s="93">
        <f t="shared" si="12"/>
        <v>0</v>
      </c>
      <c r="K161" s="93">
        <f t="shared" si="12"/>
        <v>8100</v>
      </c>
      <c r="L161" s="313"/>
      <c r="M161" s="18"/>
      <c r="N161" s="13"/>
      <c r="O161" s="12"/>
      <c r="P161" s="13"/>
      <c r="Q161" s="147"/>
      <c r="R161" s="148"/>
      <c r="S161" s="148"/>
    </row>
    <row r="162" spans="1:19" s="149" customFormat="1" ht="12.75" customHeight="1">
      <c r="A162" s="10"/>
      <c r="B162" s="34" t="str">
        <f t="shared" si="12"/>
        <v>Ganzon, Felix</v>
      </c>
      <c r="C162" s="86">
        <f t="shared" si="12"/>
        <v>26742</v>
      </c>
      <c r="D162" s="62">
        <f t="shared" si="12"/>
        <v>100</v>
      </c>
      <c r="E162" s="68">
        <f t="shared" si="12"/>
        <v>0</v>
      </c>
      <c r="F162" s="52">
        <f t="shared" si="12"/>
        <v>0</v>
      </c>
      <c r="G162" s="62">
        <f t="shared" si="12"/>
        <v>0</v>
      </c>
      <c r="H162" s="52">
        <f t="shared" si="12"/>
        <v>0</v>
      </c>
      <c r="I162" s="93">
        <f t="shared" si="12"/>
        <v>0</v>
      </c>
      <c r="J162" s="93">
        <f t="shared" si="12"/>
        <v>0</v>
      </c>
      <c r="K162" s="93">
        <f t="shared" si="12"/>
        <v>100</v>
      </c>
      <c r="L162" s="285"/>
      <c r="M162" s="18"/>
      <c r="N162" s="13"/>
      <c r="O162" s="12"/>
      <c r="P162" s="13"/>
      <c r="Q162" s="147"/>
      <c r="R162" s="148"/>
      <c r="S162" s="148"/>
    </row>
    <row r="163" spans="1:19" s="149" customFormat="1" ht="12.75" customHeight="1">
      <c r="A163" s="10"/>
      <c r="B163" s="34" t="str">
        <f t="shared" si="12"/>
        <v>Gepte, Richard</v>
      </c>
      <c r="C163" s="86">
        <f t="shared" si="12"/>
        <v>33636</v>
      </c>
      <c r="D163" s="62">
        <f t="shared" si="12"/>
        <v>900</v>
      </c>
      <c r="E163" s="68" t="str">
        <f t="shared" si="12"/>
        <v>travel</v>
      </c>
      <c r="F163" s="52">
        <f t="shared" si="12"/>
        <v>0</v>
      </c>
      <c r="G163" s="62">
        <f t="shared" si="12"/>
        <v>0</v>
      </c>
      <c r="H163" s="52">
        <f t="shared" si="12"/>
        <v>0</v>
      </c>
      <c r="I163" s="93">
        <f t="shared" si="12"/>
        <v>0</v>
      </c>
      <c r="J163" s="93">
        <f t="shared" si="12"/>
        <v>0</v>
      </c>
      <c r="K163" s="93">
        <f t="shared" si="12"/>
        <v>900</v>
      </c>
      <c r="L163" s="287"/>
      <c r="M163" s="18"/>
      <c r="N163" s="13"/>
      <c r="O163" s="12"/>
      <c r="P163" s="13"/>
      <c r="Q163" s="147"/>
      <c r="R163" s="148"/>
      <c r="S163" s="148"/>
    </row>
    <row r="164" spans="1:19" s="149" customFormat="1" ht="12.75" customHeight="1">
      <c r="A164" s="10"/>
      <c r="B164" s="34" t="str">
        <f t="shared" si="12"/>
        <v>Gomez, Maritez</v>
      </c>
      <c r="C164" s="86">
        <f t="shared" si="12"/>
        <v>43290</v>
      </c>
      <c r="D164" s="62">
        <f t="shared" si="12"/>
        <v>457880</v>
      </c>
      <c r="E164" s="68" t="str">
        <f t="shared" si="12"/>
        <v>Nutrition month</v>
      </c>
      <c r="F164" s="52">
        <f t="shared" si="12"/>
        <v>0</v>
      </c>
      <c r="G164" s="62">
        <f t="shared" si="12"/>
        <v>457880</v>
      </c>
      <c r="H164" s="52" t="str">
        <f t="shared" si="12"/>
        <v> </v>
      </c>
      <c r="I164" s="93">
        <f t="shared" si="12"/>
        <v>0</v>
      </c>
      <c r="J164" s="93">
        <f t="shared" si="12"/>
        <v>0</v>
      </c>
      <c r="K164" s="93">
        <f t="shared" si="12"/>
        <v>0</v>
      </c>
      <c r="L164" s="392"/>
      <c r="M164" s="18"/>
      <c r="N164" s="13"/>
      <c r="O164" s="12"/>
      <c r="P164" s="13"/>
      <c r="Q164" s="147"/>
      <c r="R164" s="148"/>
      <c r="S164" s="148"/>
    </row>
    <row r="165" spans="1:19" s="149" customFormat="1" ht="12.75" customHeight="1">
      <c r="A165" s="10"/>
      <c r="B165" s="34" t="str">
        <f t="shared" si="12"/>
        <v>Gomez, Venustiano</v>
      </c>
      <c r="C165" s="86">
        <f t="shared" si="12"/>
        <v>38601</v>
      </c>
      <c r="D165" s="62">
        <f t="shared" si="12"/>
        <v>600</v>
      </c>
      <c r="E165" s="68" t="str">
        <f t="shared" si="12"/>
        <v>travel</v>
      </c>
      <c r="F165" s="52">
        <f t="shared" si="12"/>
        <v>0</v>
      </c>
      <c r="G165" s="62">
        <f t="shared" si="12"/>
        <v>0</v>
      </c>
      <c r="H165" s="52">
        <f t="shared" si="12"/>
        <v>0</v>
      </c>
      <c r="I165" s="93">
        <f t="shared" si="12"/>
        <v>0</v>
      </c>
      <c r="J165" s="93">
        <f t="shared" si="12"/>
        <v>0</v>
      </c>
      <c r="K165" s="93">
        <f t="shared" si="12"/>
        <v>600</v>
      </c>
      <c r="L165" s="287"/>
      <c r="M165" s="18"/>
      <c r="N165" s="13"/>
      <c r="O165" s="12"/>
      <c r="P165" s="13"/>
      <c r="Q165" s="147"/>
      <c r="R165" s="148"/>
      <c r="S165" s="148"/>
    </row>
    <row r="166" spans="1:19" s="149" customFormat="1" ht="12.75" customHeight="1">
      <c r="A166" s="10"/>
      <c r="B166" s="34" t="str">
        <f t="shared" si="12"/>
        <v>Gualberto, Farah</v>
      </c>
      <c r="C166" s="86">
        <f t="shared" si="12"/>
        <v>31314</v>
      </c>
      <c r="D166" s="62">
        <f t="shared" si="12"/>
        <v>4873.58</v>
      </c>
      <c r="E166" s="68" t="str">
        <f t="shared" si="12"/>
        <v>medicine</v>
      </c>
      <c r="F166" s="52">
        <f t="shared" si="12"/>
        <v>0</v>
      </c>
      <c r="G166" s="62">
        <f t="shared" si="12"/>
        <v>0</v>
      </c>
      <c r="H166" s="52">
        <f t="shared" si="12"/>
        <v>0</v>
      </c>
      <c r="I166" s="93">
        <f t="shared" si="12"/>
        <v>0</v>
      </c>
      <c r="J166" s="93">
        <f t="shared" si="12"/>
        <v>0</v>
      </c>
      <c r="K166" s="93">
        <f t="shared" si="12"/>
        <v>4873.58</v>
      </c>
      <c r="L166" s="287"/>
      <c r="M166" s="18"/>
      <c r="N166" s="13"/>
      <c r="O166" s="12"/>
      <c r="P166" s="13"/>
      <c r="Q166" s="147"/>
      <c r="R166" s="148"/>
      <c r="S166" s="148"/>
    </row>
    <row r="167" spans="1:19" s="149" customFormat="1" ht="12.75" customHeight="1">
      <c r="A167" s="10"/>
      <c r="B167" s="34" t="str">
        <f t="shared" si="12"/>
        <v>Guanzon, Yvette</v>
      </c>
      <c r="C167" s="86">
        <f t="shared" si="12"/>
        <v>43299</v>
      </c>
      <c r="D167" s="62">
        <f t="shared" si="12"/>
        <v>18600</v>
      </c>
      <c r="E167" s="68" t="str">
        <f t="shared" si="12"/>
        <v>travel</v>
      </c>
      <c r="F167" s="52">
        <f t="shared" si="12"/>
        <v>0</v>
      </c>
      <c r="G167" s="62">
        <f t="shared" si="12"/>
        <v>18600</v>
      </c>
      <c r="H167" s="52">
        <f t="shared" si="12"/>
        <v>0</v>
      </c>
      <c r="I167" s="93">
        <f t="shared" si="12"/>
        <v>0</v>
      </c>
      <c r="J167" s="93">
        <f t="shared" si="12"/>
        <v>0</v>
      </c>
      <c r="K167" s="93">
        <f t="shared" si="12"/>
        <v>0</v>
      </c>
      <c r="L167" s="287"/>
      <c r="M167" s="18"/>
      <c r="N167" s="13"/>
      <c r="O167" s="12"/>
      <c r="P167" s="13"/>
      <c r="Q167" s="147"/>
      <c r="R167" s="148"/>
      <c r="S167" s="148"/>
    </row>
    <row r="168" spans="1:19" s="149" customFormat="1" ht="13.5" customHeight="1">
      <c r="A168" s="10"/>
      <c r="B168" s="34" t="str">
        <f t="shared" si="12"/>
        <v>Guibone, Cancio</v>
      </c>
      <c r="C168" s="86">
        <f t="shared" si="12"/>
        <v>37803</v>
      </c>
      <c r="D168" s="62">
        <f t="shared" si="12"/>
        <v>6925</v>
      </c>
      <c r="E168" s="68" t="str">
        <f t="shared" si="12"/>
        <v>travel</v>
      </c>
      <c r="F168" s="52">
        <f t="shared" si="12"/>
        <v>0</v>
      </c>
      <c r="G168" s="62">
        <f t="shared" si="12"/>
        <v>0</v>
      </c>
      <c r="H168" s="52">
        <f t="shared" si="12"/>
        <v>0</v>
      </c>
      <c r="I168" s="93">
        <f t="shared" si="12"/>
        <v>0</v>
      </c>
      <c r="J168" s="93">
        <f t="shared" si="12"/>
        <v>0</v>
      </c>
      <c r="K168" s="93">
        <f t="shared" si="12"/>
        <v>6925</v>
      </c>
      <c r="L168" s="287"/>
      <c r="M168" s="18"/>
      <c r="N168" s="13"/>
      <c r="O168" s="12"/>
      <c r="P168" s="13"/>
      <c r="Q168" s="147"/>
      <c r="R168" s="148"/>
      <c r="S168" s="148"/>
    </row>
    <row r="169" spans="1:19" s="149" customFormat="1" ht="13.5" customHeight="1">
      <c r="A169" s="10"/>
      <c r="B169" s="34" t="str">
        <f t="shared" si="12"/>
        <v>Guibone, Cancio Nicanor</v>
      </c>
      <c r="C169" s="86">
        <f t="shared" si="12"/>
        <v>0</v>
      </c>
      <c r="D169" s="62">
        <f t="shared" si="12"/>
        <v>82200</v>
      </c>
      <c r="E169" s="68" t="str">
        <f t="shared" si="12"/>
        <v>strategic planning, travel</v>
      </c>
      <c r="F169" s="52">
        <f t="shared" si="12"/>
        <v>0</v>
      </c>
      <c r="G169" s="62">
        <f t="shared" si="12"/>
        <v>0</v>
      </c>
      <c r="H169" s="52">
        <f t="shared" si="12"/>
        <v>0</v>
      </c>
      <c r="I169" s="93">
        <f t="shared" si="12"/>
        <v>0</v>
      </c>
      <c r="J169" s="93">
        <f t="shared" si="12"/>
        <v>0</v>
      </c>
      <c r="K169" s="93">
        <f t="shared" si="12"/>
        <v>82200</v>
      </c>
      <c r="L169" s="287"/>
      <c r="M169" s="18"/>
      <c r="N169" s="13"/>
      <c r="O169" s="12"/>
      <c r="P169" s="13"/>
      <c r="Q169" s="147"/>
      <c r="R169" s="148"/>
      <c r="S169" s="148"/>
    </row>
    <row r="170" spans="1:19" s="149" customFormat="1" ht="13.5" customHeight="1">
      <c r="A170" s="10"/>
      <c r="B170" s="34" t="str">
        <f t="shared" si="12"/>
        <v>Guibone, Noel (Deceased)</v>
      </c>
      <c r="C170" s="86">
        <f t="shared" si="12"/>
        <v>34124</v>
      </c>
      <c r="D170" s="62">
        <f t="shared" si="12"/>
        <v>23449</v>
      </c>
      <c r="E170" s="68" t="str">
        <f t="shared" si="12"/>
        <v>prisoners subs.</v>
      </c>
      <c r="F170" s="52">
        <f t="shared" si="12"/>
        <v>0</v>
      </c>
      <c r="G170" s="62">
        <f t="shared" si="12"/>
        <v>0</v>
      </c>
      <c r="H170" s="52">
        <f t="shared" si="12"/>
        <v>0</v>
      </c>
      <c r="I170" s="93">
        <f t="shared" si="12"/>
        <v>0</v>
      </c>
      <c r="J170" s="93">
        <f t="shared" si="12"/>
        <v>0</v>
      </c>
      <c r="K170" s="93">
        <f t="shared" si="12"/>
        <v>23449</v>
      </c>
      <c r="L170" s="309"/>
      <c r="M170" s="18"/>
      <c r="N170" s="13"/>
      <c r="O170" s="12"/>
      <c r="P170" s="13"/>
      <c r="Q170" s="147"/>
      <c r="R170" s="148"/>
      <c r="S170" s="148"/>
    </row>
    <row r="171" spans="1:19" s="149" customFormat="1" ht="13.5" customHeight="1">
      <c r="A171" s="10"/>
      <c r="B171" s="34" t="str">
        <f aca="true" t="shared" si="13" ref="B171:K186">B509</f>
        <v>Hebia, Nestor</v>
      </c>
      <c r="C171" s="86">
        <f t="shared" si="13"/>
        <v>28482</v>
      </c>
      <c r="D171" s="62">
        <f t="shared" si="13"/>
        <v>500</v>
      </c>
      <c r="E171" s="68" t="str">
        <f t="shared" si="13"/>
        <v>travel</v>
      </c>
      <c r="F171" s="52">
        <f t="shared" si="13"/>
        <v>0</v>
      </c>
      <c r="G171" s="62">
        <f t="shared" si="13"/>
        <v>0</v>
      </c>
      <c r="H171" s="52">
        <f t="shared" si="13"/>
        <v>0</v>
      </c>
      <c r="I171" s="93">
        <f t="shared" si="13"/>
        <v>0</v>
      </c>
      <c r="J171" s="93">
        <f t="shared" si="13"/>
        <v>0</v>
      </c>
      <c r="K171" s="93">
        <f t="shared" si="13"/>
        <v>500</v>
      </c>
      <c r="L171" s="284"/>
      <c r="M171" s="18"/>
      <c r="N171" s="13"/>
      <c r="O171" s="12"/>
      <c r="P171" s="13"/>
      <c r="Q171" s="147"/>
      <c r="R171" s="148"/>
      <c r="S171" s="148"/>
    </row>
    <row r="172" spans="1:19" s="149" customFormat="1" ht="13.5" customHeight="1">
      <c r="A172" s="10"/>
      <c r="B172" s="34" t="str">
        <f t="shared" si="13"/>
        <v>Hisoler, Rosemarie</v>
      </c>
      <c r="C172" s="86">
        <f t="shared" si="13"/>
        <v>42884</v>
      </c>
      <c r="D172" s="62">
        <f t="shared" si="13"/>
        <v>100000</v>
      </c>
      <c r="E172" s="68" t="str">
        <f t="shared" si="13"/>
        <v>fresh egg</v>
      </c>
      <c r="F172" s="52">
        <f t="shared" si="13"/>
        <v>0</v>
      </c>
      <c r="G172" s="62">
        <f t="shared" si="13"/>
        <v>0</v>
      </c>
      <c r="H172" s="52">
        <f t="shared" si="13"/>
        <v>0</v>
      </c>
      <c r="I172" s="93">
        <f t="shared" si="13"/>
        <v>100000</v>
      </c>
      <c r="J172" s="93">
        <f t="shared" si="13"/>
        <v>0</v>
      </c>
      <c r="K172" s="93">
        <f t="shared" si="13"/>
        <v>0</v>
      </c>
      <c r="L172" s="285"/>
      <c r="M172" s="18"/>
      <c r="N172" s="13"/>
      <c r="O172" s="12"/>
      <c r="P172" s="13"/>
      <c r="Q172" s="147"/>
      <c r="R172" s="148"/>
      <c r="S172" s="148"/>
    </row>
    <row r="173" spans="1:19" s="149" customFormat="1" ht="13.5" customHeight="1">
      <c r="A173" s="10"/>
      <c r="B173" s="34" t="str">
        <f t="shared" si="13"/>
        <v>Honculada, Longino</v>
      </c>
      <c r="C173" s="86">
        <f t="shared" si="13"/>
        <v>37470</v>
      </c>
      <c r="D173" s="62">
        <f t="shared" si="13"/>
        <v>900</v>
      </c>
      <c r="E173" s="68" t="str">
        <f t="shared" si="13"/>
        <v>travel</v>
      </c>
      <c r="F173" s="52">
        <f t="shared" si="13"/>
        <v>0</v>
      </c>
      <c r="G173" s="62">
        <f t="shared" si="13"/>
        <v>0</v>
      </c>
      <c r="H173" s="52">
        <f t="shared" si="13"/>
        <v>0</v>
      </c>
      <c r="I173" s="93">
        <f t="shared" si="13"/>
        <v>0</v>
      </c>
      <c r="J173" s="93">
        <f t="shared" si="13"/>
        <v>0</v>
      </c>
      <c r="K173" s="93">
        <f t="shared" si="13"/>
        <v>900</v>
      </c>
      <c r="L173" s="287"/>
      <c r="M173" s="18"/>
      <c r="N173" s="13"/>
      <c r="O173" s="12"/>
      <c r="P173" s="13"/>
      <c r="Q173" s="147"/>
      <c r="R173" s="148"/>
      <c r="S173" s="148"/>
    </row>
    <row r="174" spans="1:19" s="149" customFormat="1" ht="13.5" customHeight="1">
      <c r="A174" s="10"/>
      <c r="B174" s="34" t="str">
        <f t="shared" si="13"/>
        <v>Jagape, Guillermo  (Deceased)</v>
      </c>
      <c r="C174" s="86">
        <f t="shared" si="13"/>
        <v>34653</v>
      </c>
      <c r="D174" s="62">
        <f t="shared" si="13"/>
        <v>4237</v>
      </c>
      <c r="E174" s="68" t="str">
        <f t="shared" si="13"/>
        <v>travel</v>
      </c>
      <c r="F174" s="52">
        <f t="shared" si="13"/>
        <v>0</v>
      </c>
      <c r="G174" s="62">
        <f t="shared" si="13"/>
        <v>0</v>
      </c>
      <c r="H174" s="52">
        <f t="shared" si="13"/>
        <v>0</v>
      </c>
      <c r="I174" s="93">
        <f t="shared" si="13"/>
        <v>0</v>
      </c>
      <c r="J174" s="93">
        <f t="shared" si="13"/>
        <v>0</v>
      </c>
      <c r="K174" s="93">
        <f t="shared" si="13"/>
        <v>4237</v>
      </c>
      <c r="L174" s="287"/>
      <c r="M174" s="18"/>
      <c r="N174" s="13"/>
      <c r="O174" s="12"/>
      <c r="P174" s="13"/>
      <c r="Q174" s="147"/>
      <c r="R174" s="148"/>
      <c r="S174" s="148"/>
    </row>
    <row r="175" spans="1:19" s="149" customFormat="1" ht="13.5" customHeight="1">
      <c r="A175" s="10"/>
      <c r="B175" s="34" t="str">
        <f t="shared" si="13"/>
        <v>Jamis. Grace</v>
      </c>
      <c r="C175" s="86">
        <f t="shared" si="13"/>
        <v>43130</v>
      </c>
      <c r="D175" s="62">
        <f t="shared" si="13"/>
        <v>4000</v>
      </c>
      <c r="E175" s="68" t="str">
        <f t="shared" si="13"/>
        <v>training fee</v>
      </c>
      <c r="F175" s="52">
        <f t="shared" si="13"/>
        <v>0</v>
      </c>
      <c r="G175" s="62">
        <f t="shared" si="13"/>
        <v>0</v>
      </c>
      <c r="H175" s="52">
        <f t="shared" si="13"/>
        <v>4000</v>
      </c>
      <c r="I175" s="93">
        <f t="shared" si="13"/>
        <v>0</v>
      </c>
      <c r="J175" s="93">
        <f t="shared" si="13"/>
        <v>0</v>
      </c>
      <c r="K175" s="93">
        <f t="shared" si="13"/>
        <v>0</v>
      </c>
      <c r="L175" s="287"/>
      <c r="M175" s="18"/>
      <c r="N175" s="13"/>
      <c r="O175" s="12"/>
      <c r="P175" s="13"/>
      <c r="Q175" s="147"/>
      <c r="R175" s="148"/>
      <c r="S175" s="148"/>
    </row>
    <row r="176" spans="1:19" s="149" customFormat="1" ht="13.5" customHeight="1">
      <c r="A176" s="10"/>
      <c r="B176" s="34" t="str">
        <f t="shared" si="13"/>
        <v>Jamito, Emmanuel</v>
      </c>
      <c r="C176" s="86">
        <f t="shared" si="13"/>
        <v>37936</v>
      </c>
      <c r="D176" s="62">
        <f t="shared" si="13"/>
        <v>13641</v>
      </c>
      <c r="E176" s="68" t="str">
        <f t="shared" si="13"/>
        <v>travel</v>
      </c>
      <c r="F176" s="52">
        <f t="shared" si="13"/>
        <v>0</v>
      </c>
      <c r="G176" s="62">
        <f t="shared" si="13"/>
        <v>0</v>
      </c>
      <c r="H176" s="52">
        <f t="shared" si="13"/>
        <v>0</v>
      </c>
      <c r="I176" s="93">
        <f t="shared" si="13"/>
        <v>0</v>
      </c>
      <c r="J176" s="93">
        <f t="shared" si="13"/>
        <v>0</v>
      </c>
      <c r="K176" s="93">
        <f t="shared" si="13"/>
        <v>13641</v>
      </c>
      <c r="L176" s="287"/>
      <c r="M176" s="18"/>
      <c r="N176" s="13"/>
      <c r="O176" s="12"/>
      <c r="P176" s="13"/>
      <c r="Q176" s="147"/>
      <c r="R176" s="148"/>
      <c r="S176" s="148"/>
    </row>
    <row r="177" spans="1:19" s="149" customFormat="1" ht="13.5" customHeight="1">
      <c r="A177" s="10"/>
      <c r="B177" s="34" t="str">
        <f t="shared" si="13"/>
        <v>Janubas, Pablito</v>
      </c>
      <c r="C177" s="86">
        <f t="shared" si="13"/>
        <v>37725</v>
      </c>
      <c r="D177" s="62">
        <f t="shared" si="13"/>
        <v>2280</v>
      </c>
      <c r="E177" s="68" t="str">
        <f t="shared" si="13"/>
        <v>travel</v>
      </c>
      <c r="F177" s="52">
        <f t="shared" si="13"/>
        <v>0</v>
      </c>
      <c r="G177" s="62">
        <f t="shared" si="13"/>
        <v>0</v>
      </c>
      <c r="H177" s="52">
        <f t="shared" si="13"/>
        <v>0</v>
      </c>
      <c r="I177" s="93">
        <f t="shared" si="13"/>
        <v>0</v>
      </c>
      <c r="J177" s="93">
        <f t="shared" si="13"/>
        <v>0</v>
      </c>
      <c r="K177" s="93">
        <f t="shared" si="13"/>
        <v>2280</v>
      </c>
      <c r="L177" s="420"/>
      <c r="M177" s="18"/>
      <c r="N177" s="13"/>
      <c r="O177" s="12"/>
      <c r="P177" s="13"/>
      <c r="Q177" s="147"/>
      <c r="R177" s="148"/>
      <c r="S177" s="148"/>
    </row>
    <row r="178" spans="1:19" s="149" customFormat="1" ht="13.5" customHeight="1">
      <c r="A178" s="10"/>
      <c r="B178" s="34" t="str">
        <f t="shared" si="13"/>
        <v>Jipos, Florante</v>
      </c>
      <c r="C178" s="86">
        <f t="shared" si="13"/>
        <v>41382</v>
      </c>
      <c r="D178" s="62">
        <f t="shared" si="13"/>
        <v>12072</v>
      </c>
      <c r="E178" s="68" t="str">
        <f t="shared" si="13"/>
        <v>travel</v>
      </c>
      <c r="F178" s="52">
        <f t="shared" si="13"/>
        <v>0</v>
      </c>
      <c r="G178" s="62">
        <f t="shared" si="13"/>
        <v>0</v>
      </c>
      <c r="H178" s="52">
        <f t="shared" si="13"/>
        <v>0</v>
      </c>
      <c r="I178" s="93">
        <f t="shared" si="13"/>
        <v>0</v>
      </c>
      <c r="J178" s="93">
        <f t="shared" si="13"/>
        <v>0</v>
      </c>
      <c r="K178" s="93">
        <f t="shared" si="13"/>
        <v>12072</v>
      </c>
      <c r="L178" s="287"/>
      <c r="M178" s="18"/>
      <c r="N178" s="13"/>
      <c r="O178" s="12"/>
      <c r="P178" s="13"/>
      <c r="Q178" s="147"/>
      <c r="R178" s="148"/>
      <c r="S178" s="148"/>
    </row>
    <row r="179" spans="1:19" s="149" customFormat="1" ht="13.5" customHeight="1">
      <c r="A179" s="10"/>
      <c r="B179" s="34" t="str">
        <f t="shared" si="13"/>
        <v>Jucoy, Rafael</v>
      </c>
      <c r="C179" s="86">
        <f t="shared" si="13"/>
        <v>43243</v>
      </c>
      <c r="D179" s="62">
        <f t="shared" si="13"/>
        <v>15940</v>
      </c>
      <c r="E179" s="68" t="str">
        <f t="shared" si="13"/>
        <v>travel</v>
      </c>
      <c r="F179" s="52">
        <f t="shared" si="13"/>
        <v>0</v>
      </c>
      <c r="G179" s="62">
        <f t="shared" si="13"/>
        <v>0</v>
      </c>
      <c r="H179" s="52">
        <f t="shared" si="13"/>
        <v>15940</v>
      </c>
      <c r="I179" s="93">
        <f t="shared" si="13"/>
        <v>0</v>
      </c>
      <c r="J179" s="93">
        <f t="shared" si="13"/>
        <v>0</v>
      </c>
      <c r="K179" s="93">
        <f t="shared" si="13"/>
        <v>0</v>
      </c>
      <c r="L179" s="295"/>
      <c r="M179" s="18"/>
      <c r="N179" s="13"/>
      <c r="O179" s="12"/>
      <c r="P179" s="13"/>
      <c r="Q179" s="147"/>
      <c r="R179" s="148"/>
      <c r="S179" s="148"/>
    </row>
    <row r="180" spans="1:19" s="149" customFormat="1" ht="13.5" customHeight="1">
      <c r="A180" s="10"/>
      <c r="B180" s="34" t="str">
        <f t="shared" si="13"/>
        <v>Khu, Fredrick</v>
      </c>
      <c r="C180" s="86">
        <f t="shared" si="13"/>
        <v>43207</v>
      </c>
      <c r="D180" s="62">
        <f t="shared" si="13"/>
        <v>25040</v>
      </c>
      <c r="E180" s="68" t="str">
        <f t="shared" si="13"/>
        <v>TEV-Cebu</v>
      </c>
      <c r="F180" s="52">
        <f t="shared" si="13"/>
        <v>0</v>
      </c>
      <c r="G180" s="62">
        <f t="shared" si="13"/>
        <v>0</v>
      </c>
      <c r="H180" s="52">
        <f t="shared" si="13"/>
        <v>25040</v>
      </c>
      <c r="I180" s="93">
        <f t="shared" si="13"/>
        <v>0</v>
      </c>
      <c r="J180" s="93">
        <f t="shared" si="13"/>
        <v>0</v>
      </c>
      <c r="K180" s="93">
        <f t="shared" si="13"/>
        <v>0</v>
      </c>
      <c r="L180" s="295"/>
      <c r="M180" s="18"/>
      <c r="N180" s="13"/>
      <c r="O180" s="12"/>
      <c r="P180" s="13"/>
      <c r="Q180" s="147"/>
      <c r="R180" s="148"/>
      <c r="S180" s="148"/>
    </row>
    <row r="181" spans="1:19" s="149" customFormat="1" ht="13.5" customHeight="1">
      <c r="A181" s="10"/>
      <c r="B181" s="34" t="str">
        <f t="shared" si="13"/>
        <v>Kwang Bai Joo, Clarence</v>
      </c>
      <c r="C181" s="86">
        <f t="shared" si="13"/>
        <v>43081</v>
      </c>
      <c r="D181" s="62">
        <f t="shared" si="13"/>
        <v>9796</v>
      </c>
      <c r="E181" s="68" t="str">
        <f t="shared" si="13"/>
        <v>travel</v>
      </c>
      <c r="F181" s="52">
        <f t="shared" si="13"/>
        <v>0</v>
      </c>
      <c r="G181" s="62">
        <f t="shared" si="13"/>
        <v>0</v>
      </c>
      <c r="H181" s="52">
        <f t="shared" si="13"/>
        <v>9796</v>
      </c>
      <c r="I181" s="93">
        <f t="shared" si="13"/>
        <v>0</v>
      </c>
      <c r="J181" s="93">
        <f t="shared" si="13"/>
        <v>0</v>
      </c>
      <c r="K181" s="93">
        <f t="shared" si="13"/>
        <v>0</v>
      </c>
      <c r="L181" s="285"/>
      <c r="M181" s="18"/>
      <c r="N181" s="13"/>
      <c r="O181" s="12"/>
      <c r="P181" s="13"/>
      <c r="Q181" s="147"/>
      <c r="R181" s="148"/>
      <c r="S181" s="148"/>
    </row>
    <row r="182" spans="1:19" s="149" customFormat="1" ht="13.5" customHeight="1">
      <c r="A182" s="10"/>
      <c r="B182" s="34" t="str">
        <f t="shared" si="13"/>
        <v>Labis, Admiral   (Deceased)</v>
      </c>
      <c r="C182" s="86">
        <f t="shared" si="13"/>
        <v>36077</v>
      </c>
      <c r="D182" s="62">
        <f t="shared" si="13"/>
        <v>1874</v>
      </c>
      <c r="E182" s="68" t="str">
        <f t="shared" si="13"/>
        <v>travel</v>
      </c>
      <c r="F182" s="52">
        <f t="shared" si="13"/>
        <v>0</v>
      </c>
      <c r="G182" s="62">
        <f t="shared" si="13"/>
        <v>0</v>
      </c>
      <c r="H182" s="52">
        <f t="shared" si="13"/>
        <v>0</v>
      </c>
      <c r="I182" s="93">
        <f t="shared" si="13"/>
        <v>0</v>
      </c>
      <c r="J182" s="93">
        <f t="shared" si="13"/>
        <v>0</v>
      </c>
      <c r="K182" s="93">
        <f t="shared" si="13"/>
        <v>1874</v>
      </c>
      <c r="L182" s="295"/>
      <c r="M182" s="18"/>
      <c r="N182" s="13"/>
      <c r="O182" s="12"/>
      <c r="P182" s="13"/>
      <c r="Q182" s="147"/>
      <c r="R182" s="148"/>
      <c r="S182" s="148"/>
    </row>
    <row r="183" spans="1:19" s="149" customFormat="1" ht="13.5" customHeight="1">
      <c r="A183" s="10"/>
      <c r="B183" s="34" t="str">
        <f>B521</f>
        <v>Labis, Lorena</v>
      </c>
      <c r="C183" s="86">
        <f t="shared" si="13"/>
        <v>43299</v>
      </c>
      <c r="D183" s="62">
        <f t="shared" si="13"/>
        <v>18600</v>
      </c>
      <c r="E183" s="68" t="str">
        <f t="shared" si="13"/>
        <v>travel</v>
      </c>
      <c r="F183" s="52">
        <f t="shared" si="13"/>
        <v>0</v>
      </c>
      <c r="G183" s="62">
        <f t="shared" si="13"/>
        <v>18600</v>
      </c>
      <c r="H183" s="52">
        <f t="shared" si="13"/>
        <v>0</v>
      </c>
      <c r="I183" s="93">
        <f t="shared" si="13"/>
        <v>0</v>
      </c>
      <c r="J183" s="93">
        <f t="shared" si="13"/>
        <v>0</v>
      </c>
      <c r="K183" s="93">
        <f t="shared" si="13"/>
        <v>0</v>
      </c>
      <c r="L183" s="426"/>
      <c r="M183" s="18"/>
      <c r="N183" s="13"/>
      <c r="O183" s="12"/>
      <c r="P183" s="13"/>
      <c r="Q183" s="147"/>
      <c r="R183" s="148"/>
      <c r="S183" s="148"/>
    </row>
    <row r="184" spans="1:19" s="149" customFormat="1" ht="13.5" customHeight="1">
      <c r="A184" s="10"/>
      <c r="B184" s="34" t="str">
        <f>B522</f>
        <v>Lagbas, Geronimo</v>
      </c>
      <c r="C184" s="86">
        <f t="shared" si="13"/>
        <v>41347</v>
      </c>
      <c r="D184" s="62">
        <f t="shared" si="13"/>
        <v>3802</v>
      </c>
      <c r="E184" s="68" t="str">
        <f t="shared" si="13"/>
        <v>travel</v>
      </c>
      <c r="F184" s="52">
        <f t="shared" si="13"/>
        <v>0</v>
      </c>
      <c r="G184" s="62">
        <f t="shared" si="13"/>
        <v>0</v>
      </c>
      <c r="H184" s="52">
        <f t="shared" si="13"/>
        <v>0</v>
      </c>
      <c r="I184" s="93">
        <f t="shared" si="13"/>
        <v>0</v>
      </c>
      <c r="J184" s="93">
        <f t="shared" si="13"/>
        <v>0</v>
      </c>
      <c r="K184" s="93">
        <f t="shared" si="13"/>
        <v>3802</v>
      </c>
      <c r="L184" s="287"/>
      <c r="M184" s="18"/>
      <c r="N184" s="13"/>
      <c r="O184" s="12"/>
      <c r="P184" s="13"/>
      <c r="Q184" s="147"/>
      <c r="R184" s="148"/>
      <c r="S184" s="148"/>
    </row>
    <row r="185" spans="1:19" s="149" customFormat="1" ht="13.5" customHeight="1">
      <c r="A185" s="10"/>
      <c r="B185" s="34" t="str">
        <f>B523</f>
        <v>Lago, Lovelle</v>
      </c>
      <c r="C185" s="86">
        <f t="shared" si="13"/>
        <v>37046</v>
      </c>
      <c r="D185" s="62">
        <f t="shared" si="13"/>
        <v>8062</v>
      </c>
      <c r="E185" s="68" t="str">
        <f t="shared" si="13"/>
        <v>travel</v>
      </c>
      <c r="F185" s="52">
        <f t="shared" si="13"/>
        <v>0</v>
      </c>
      <c r="G185" s="62">
        <f t="shared" si="13"/>
        <v>0</v>
      </c>
      <c r="H185" s="52">
        <f t="shared" si="13"/>
        <v>0</v>
      </c>
      <c r="I185" s="93">
        <f t="shared" si="13"/>
        <v>0</v>
      </c>
      <c r="J185" s="93">
        <f t="shared" si="13"/>
        <v>0</v>
      </c>
      <c r="K185" s="93">
        <f t="shared" si="13"/>
        <v>8062</v>
      </c>
      <c r="L185" s="287"/>
      <c r="M185" s="18"/>
      <c r="N185" s="13"/>
      <c r="O185" s="12"/>
      <c r="P185" s="13"/>
      <c r="Q185" s="147"/>
      <c r="R185" s="148"/>
      <c r="S185" s="148"/>
    </row>
    <row r="186" spans="1:19" s="149" customFormat="1" ht="13.5" customHeight="1">
      <c r="A186" s="10"/>
      <c r="B186" s="34" t="str">
        <f>B524</f>
        <v>Lambayong, Ruth</v>
      </c>
      <c r="C186" s="86">
        <f t="shared" si="13"/>
        <v>43354</v>
      </c>
      <c r="D186" s="62">
        <f t="shared" si="13"/>
        <v>296118</v>
      </c>
      <c r="E186" s="68" t="str">
        <f t="shared" si="13"/>
        <v>Strategic Planning</v>
      </c>
      <c r="F186" s="52">
        <f t="shared" si="13"/>
        <v>296118</v>
      </c>
      <c r="G186" s="62">
        <f t="shared" si="13"/>
        <v>0</v>
      </c>
      <c r="H186" s="52">
        <f t="shared" si="13"/>
        <v>0</v>
      </c>
      <c r="I186" s="93">
        <f t="shared" si="13"/>
        <v>0</v>
      </c>
      <c r="J186" s="93">
        <f t="shared" si="13"/>
        <v>0</v>
      </c>
      <c r="K186" s="93">
        <f t="shared" si="13"/>
        <v>0</v>
      </c>
      <c r="L186" s="295"/>
      <c r="M186" s="18"/>
      <c r="N186" s="13"/>
      <c r="O186" s="12"/>
      <c r="P186" s="13"/>
      <c r="Q186" s="147"/>
      <c r="R186" s="148"/>
      <c r="S186" s="148"/>
    </row>
    <row r="187" spans="1:19" s="149" customFormat="1" ht="13.5" customHeight="1">
      <c r="A187" s="10"/>
      <c r="B187" s="34" t="str">
        <f aca="true" t="shared" si="14" ref="B187:K189">B525</f>
        <v>Lechoncito, Concordio  (Deceased)</v>
      </c>
      <c r="C187" s="86">
        <f t="shared" si="14"/>
        <v>40299</v>
      </c>
      <c r="D187" s="62">
        <f t="shared" si="14"/>
        <v>2000</v>
      </c>
      <c r="E187" s="68">
        <f t="shared" si="14"/>
        <v>0</v>
      </c>
      <c r="F187" s="52">
        <f t="shared" si="14"/>
        <v>0</v>
      </c>
      <c r="G187" s="62">
        <f t="shared" si="14"/>
        <v>0</v>
      </c>
      <c r="H187" s="52">
        <f t="shared" si="14"/>
        <v>0</v>
      </c>
      <c r="I187" s="93">
        <f t="shared" si="14"/>
        <v>0</v>
      </c>
      <c r="J187" s="93">
        <f t="shared" si="14"/>
        <v>0</v>
      </c>
      <c r="K187" s="93">
        <f t="shared" si="14"/>
        <v>2000</v>
      </c>
      <c r="L187" s="285"/>
      <c r="M187" s="18"/>
      <c r="N187" s="13"/>
      <c r="O187" s="12"/>
      <c r="P187" s="13"/>
      <c r="Q187" s="147"/>
      <c r="R187" s="148"/>
      <c r="S187" s="148"/>
    </row>
    <row r="188" spans="1:19" s="149" customFormat="1" ht="13.5" customHeight="1">
      <c r="A188" s="10"/>
      <c r="B188" s="34" t="str">
        <f t="shared" si="14"/>
        <v>Ledesma, Fritzie</v>
      </c>
      <c r="C188" s="86">
        <f t="shared" si="14"/>
        <v>41815</v>
      </c>
      <c r="D188" s="62">
        <f t="shared" si="14"/>
        <v>0.36</v>
      </c>
      <c r="E188" s="68" t="str">
        <f t="shared" si="14"/>
        <v>travel</v>
      </c>
      <c r="F188" s="52">
        <f t="shared" si="14"/>
        <v>0</v>
      </c>
      <c r="G188" s="62">
        <f t="shared" si="14"/>
        <v>0</v>
      </c>
      <c r="H188" s="52">
        <f t="shared" si="14"/>
        <v>0</v>
      </c>
      <c r="I188" s="93">
        <f t="shared" si="14"/>
        <v>0</v>
      </c>
      <c r="J188" s="93">
        <f t="shared" si="14"/>
        <v>0</v>
      </c>
      <c r="K188" s="93">
        <f t="shared" si="14"/>
        <v>0.36</v>
      </c>
      <c r="L188" s="287"/>
      <c r="M188" s="18"/>
      <c r="N188" s="13"/>
      <c r="O188" s="12"/>
      <c r="P188" s="13"/>
      <c r="Q188" s="147"/>
      <c r="R188" s="148"/>
      <c r="S188" s="148"/>
    </row>
    <row r="189" spans="1:19" s="149" customFormat="1" ht="15.75" customHeight="1">
      <c r="A189" s="14"/>
      <c r="B189" s="82" t="str">
        <f t="shared" si="14"/>
        <v>Lim, Gilbert</v>
      </c>
      <c r="C189" s="122">
        <f t="shared" si="14"/>
        <v>37594</v>
      </c>
      <c r="D189" s="65">
        <f t="shared" si="14"/>
        <v>900</v>
      </c>
      <c r="E189" s="72" t="str">
        <f t="shared" si="14"/>
        <v>travel</v>
      </c>
      <c r="F189" s="56">
        <f t="shared" si="14"/>
        <v>0</v>
      </c>
      <c r="G189" s="87">
        <f t="shared" si="14"/>
        <v>0</v>
      </c>
      <c r="H189" s="52">
        <f t="shared" si="14"/>
        <v>0</v>
      </c>
      <c r="I189" s="93">
        <f t="shared" si="14"/>
        <v>0</v>
      </c>
      <c r="J189" s="93">
        <f t="shared" si="14"/>
        <v>0</v>
      </c>
      <c r="K189" s="93">
        <f t="shared" si="14"/>
        <v>900</v>
      </c>
      <c r="L189" s="429"/>
      <c r="M189" s="18"/>
      <c r="N189" s="455"/>
      <c r="O189" s="12"/>
      <c r="P189" s="13"/>
      <c r="Q189" s="147"/>
      <c r="R189" s="148"/>
      <c r="S189" s="148"/>
    </row>
    <row r="190" spans="1:19" s="149" customFormat="1" ht="16.5" customHeight="1">
      <c r="A190" s="14"/>
      <c r="B190" s="82"/>
      <c r="C190" s="441" t="s">
        <v>263</v>
      </c>
      <c r="D190" s="102">
        <f>SUM(D155:D189)</f>
        <v>79682561.94</v>
      </c>
      <c r="E190" s="464"/>
      <c r="F190" s="105">
        <f aca="true" t="shared" si="15" ref="F190:K190">SUM(F155:F189)</f>
        <v>296118</v>
      </c>
      <c r="G190" s="105">
        <f t="shared" si="15"/>
        <v>495080</v>
      </c>
      <c r="H190" s="58">
        <f t="shared" si="15"/>
        <v>93376</v>
      </c>
      <c r="I190" s="58">
        <f t="shared" si="15"/>
        <v>103900</v>
      </c>
      <c r="J190" s="58">
        <f t="shared" si="15"/>
        <v>0</v>
      </c>
      <c r="K190" s="66">
        <f t="shared" si="15"/>
        <v>78694087.94</v>
      </c>
      <c r="L190" s="456">
        <f>F190+G190+H190+I190+J190+K190</f>
        <v>79682561.94</v>
      </c>
      <c r="M190" s="12"/>
      <c r="N190" s="569">
        <v>7331757.36</v>
      </c>
      <c r="O190" s="12"/>
      <c r="P190" s="13"/>
      <c r="Q190" s="147"/>
      <c r="R190" s="148"/>
      <c r="S190" s="148"/>
    </row>
    <row r="191" spans="1:19" ht="4.5" customHeight="1">
      <c r="A191" s="1"/>
      <c r="B191" s="26"/>
      <c r="C191" s="30"/>
      <c r="D191" s="27"/>
      <c r="E191" s="70"/>
      <c r="F191" s="27"/>
      <c r="G191" s="27"/>
      <c r="H191" s="27"/>
      <c r="I191" s="27"/>
      <c r="J191" s="27"/>
      <c r="K191" s="27"/>
      <c r="L191" s="1"/>
      <c r="M191" s="1"/>
      <c r="N191" s="2"/>
      <c r="O191" s="1"/>
      <c r="P191" s="2"/>
      <c r="Q191" s="131"/>
      <c r="R191" s="127"/>
      <c r="S191" s="127"/>
    </row>
    <row r="192" spans="1:19" ht="12.75" customHeight="1">
      <c r="A192" s="1"/>
      <c r="B192" s="60" t="str">
        <f>B145</f>
        <v>san.aging148AAOE 09/06/16</v>
      </c>
      <c r="C192" s="30"/>
      <c r="D192" s="27"/>
      <c r="E192" s="70"/>
      <c r="F192" s="36"/>
      <c r="G192" s="27"/>
      <c r="H192" s="27"/>
      <c r="I192" s="27"/>
      <c r="J192" s="27"/>
      <c r="K192" s="61" t="s">
        <v>376</v>
      </c>
      <c r="L192" s="457">
        <f>D190-L190</f>
        <v>0</v>
      </c>
      <c r="M192" s="1"/>
      <c r="N192" s="2"/>
      <c r="O192" s="1"/>
      <c r="P192" s="2"/>
      <c r="Q192" s="131"/>
      <c r="R192" s="127"/>
      <c r="S192" s="127"/>
    </row>
    <row r="193" spans="1:16" ht="18" customHeight="1">
      <c r="A193" s="628" t="str">
        <f>A3</f>
        <v>AGING OF ADVANCES TO OFFICERS AND EMPLOYEES</v>
      </c>
      <c r="B193" s="628"/>
      <c r="C193" s="628"/>
      <c r="D193" s="628"/>
      <c r="E193" s="628"/>
      <c r="F193" s="628"/>
      <c r="G193" s="628"/>
      <c r="H193" s="628"/>
      <c r="I193" s="628"/>
      <c r="J193" s="628"/>
      <c r="K193" s="628"/>
      <c r="L193" s="80">
        <f>F190+G190+H190+K190</f>
        <v>79578661.94</v>
      </c>
      <c r="M193" s="26"/>
      <c r="N193" s="27"/>
      <c r="O193" s="26"/>
      <c r="P193" s="27"/>
    </row>
    <row r="194" spans="1:16" ht="2.25" customHeight="1">
      <c r="A194" s="628"/>
      <c r="B194" s="628"/>
      <c r="C194" s="628"/>
      <c r="D194" s="628"/>
      <c r="E194" s="628"/>
      <c r="F194" s="628"/>
      <c r="G194" s="628"/>
      <c r="H194" s="628"/>
      <c r="I194" s="628"/>
      <c r="J194" s="628"/>
      <c r="K194" s="628"/>
      <c r="L194" s="26"/>
      <c r="M194" s="26"/>
      <c r="N194" s="27"/>
      <c r="O194" s="26"/>
      <c r="P194" s="27"/>
    </row>
    <row r="195" spans="1:16" ht="15" customHeight="1">
      <c r="A195" s="629" t="str">
        <f>A5</f>
        <v>AS OF SEPTEMBER, 2018</v>
      </c>
      <c r="B195" s="629"/>
      <c r="C195" s="629"/>
      <c r="D195" s="629"/>
      <c r="E195" s="629"/>
      <c r="F195" s="629"/>
      <c r="G195" s="629"/>
      <c r="H195" s="629"/>
      <c r="I195" s="629"/>
      <c r="J195" s="629"/>
      <c r="K195" s="629"/>
      <c r="L195" s="26"/>
      <c r="M195" s="26"/>
      <c r="N195" s="27"/>
      <c r="O195" s="26"/>
      <c r="P195" s="27"/>
    </row>
    <row r="196" spans="1:19" ht="2.25" customHeight="1">
      <c r="A196" s="81"/>
      <c r="B196" s="82"/>
      <c r="C196" s="42"/>
      <c r="D196" s="82"/>
      <c r="E196" s="70"/>
      <c r="F196" s="26"/>
      <c r="G196" s="26"/>
      <c r="H196" s="26"/>
      <c r="I196" s="26"/>
      <c r="J196" s="26"/>
      <c r="K196" s="26"/>
      <c r="L196" s="1"/>
      <c r="M196" s="1"/>
      <c r="N196" s="2"/>
      <c r="O196" s="1"/>
      <c r="P196" s="2"/>
      <c r="Q196" s="131"/>
      <c r="R196" s="127"/>
      <c r="S196" s="127"/>
    </row>
    <row r="197" spans="1:19" ht="3" customHeight="1" hidden="1">
      <c r="A197" s="3"/>
      <c r="B197" s="37"/>
      <c r="C197" s="83"/>
      <c r="D197" s="37"/>
      <c r="E197" s="73"/>
      <c r="F197" s="630" t="s">
        <v>218</v>
      </c>
      <c r="G197" s="631"/>
      <c r="H197" s="632"/>
      <c r="I197" s="630" t="s">
        <v>219</v>
      </c>
      <c r="J197" s="631"/>
      <c r="K197" s="632"/>
      <c r="L197" s="1"/>
      <c r="M197" s="1"/>
      <c r="N197" s="2"/>
      <c r="O197" s="1"/>
      <c r="P197" s="2"/>
      <c r="Q197" s="131"/>
      <c r="R197" s="127"/>
      <c r="S197" s="127"/>
    </row>
    <row r="198" spans="1:19" s="135" customFormat="1" ht="15.75">
      <c r="A198" s="7"/>
      <c r="B198" s="84" t="s">
        <v>0</v>
      </c>
      <c r="C198" s="85" t="s">
        <v>156</v>
      </c>
      <c r="D198" s="85" t="s">
        <v>1</v>
      </c>
      <c r="E198" s="662" t="s">
        <v>199</v>
      </c>
      <c r="F198" s="630" t="s">
        <v>232</v>
      </c>
      <c r="G198" s="631"/>
      <c r="H198" s="631"/>
      <c r="I198" s="631"/>
      <c r="J198" s="631"/>
      <c r="K198" s="632"/>
      <c r="L198" s="4"/>
      <c r="M198" s="4"/>
      <c r="N198" s="5"/>
      <c r="O198" s="4"/>
      <c r="P198" s="5"/>
      <c r="Q198" s="134"/>
      <c r="R198" s="133"/>
      <c r="S198" s="133"/>
    </row>
    <row r="199" spans="1:19" s="135" customFormat="1" ht="15.75">
      <c r="A199" s="7"/>
      <c r="B199" s="84"/>
      <c r="C199" s="85" t="s">
        <v>157</v>
      </c>
      <c r="D199" s="85"/>
      <c r="E199" s="663"/>
      <c r="F199" s="90" t="s">
        <v>215</v>
      </c>
      <c r="G199" s="40" t="s">
        <v>216</v>
      </c>
      <c r="H199" s="39" t="s">
        <v>217</v>
      </c>
      <c r="I199" s="41" t="s">
        <v>220</v>
      </c>
      <c r="J199" s="41" t="s">
        <v>221</v>
      </c>
      <c r="K199" s="91" t="s">
        <v>222</v>
      </c>
      <c r="L199" s="4"/>
      <c r="M199" s="4"/>
      <c r="N199" s="5"/>
      <c r="O199" s="4"/>
      <c r="P199" s="5"/>
      <c r="Q199" s="134"/>
      <c r="R199" s="133"/>
      <c r="S199" s="133"/>
    </row>
    <row r="200" spans="1:19" ht="2.25" customHeight="1">
      <c r="A200" s="6"/>
      <c r="B200" s="42"/>
      <c r="C200" s="43"/>
      <c r="D200" s="44"/>
      <c r="E200" s="664"/>
      <c r="F200" s="43" t="s">
        <v>215</v>
      </c>
      <c r="G200" s="42" t="s">
        <v>216</v>
      </c>
      <c r="H200" s="43" t="s">
        <v>217</v>
      </c>
      <c r="I200" s="64" t="s">
        <v>220</v>
      </c>
      <c r="J200" s="64" t="s">
        <v>221</v>
      </c>
      <c r="K200" s="64" t="s">
        <v>222</v>
      </c>
      <c r="L200" s="1"/>
      <c r="M200" s="1"/>
      <c r="N200" s="2"/>
      <c r="O200" s="1"/>
      <c r="P200" s="2"/>
      <c r="Q200" s="131"/>
      <c r="R200" s="127"/>
      <c r="S200" s="127"/>
    </row>
    <row r="201" spans="1:19" ht="2.25" customHeight="1">
      <c r="A201" s="7"/>
      <c r="B201" s="34"/>
      <c r="C201" s="39"/>
      <c r="D201" s="47"/>
      <c r="E201" s="71"/>
      <c r="F201" s="48"/>
      <c r="G201" s="47"/>
      <c r="H201" s="48"/>
      <c r="I201" s="49"/>
      <c r="J201" s="49"/>
      <c r="K201" s="49"/>
      <c r="L201" s="1"/>
      <c r="M201" s="1"/>
      <c r="N201" s="2"/>
      <c r="O201" s="1"/>
      <c r="P201" s="2"/>
      <c r="Q201" s="131"/>
      <c r="R201" s="127"/>
      <c r="S201" s="127"/>
    </row>
    <row r="202" spans="1:19" s="149" customFormat="1" ht="13.5" customHeight="1">
      <c r="A202" s="10"/>
      <c r="B202" s="34" t="str">
        <f aca="true" t="shared" si="16" ref="B202:K217">B528</f>
        <v>Llagas, Adulfo</v>
      </c>
      <c r="C202" s="86">
        <f t="shared" si="16"/>
        <v>31419</v>
      </c>
      <c r="D202" s="62">
        <f t="shared" si="16"/>
        <v>2500</v>
      </c>
      <c r="E202" s="68" t="str">
        <f t="shared" si="16"/>
        <v>closing of books</v>
      </c>
      <c r="F202" s="52">
        <f t="shared" si="16"/>
        <v>0</v>
      </c>
      <c r="G202" s="62">
        <f t="shared" si="16"/>
        <v>0</v>
      </c>
      <c r="H202" s="52">
        <f t="shared" si="16"/>
        <v>0</v>
      </c>
      <c r="I202" s="93">
        <f t="shared" si="16"/>
        <v>0</v>
      </c>
      <c r="J202" s="93">
        <f t="shared" si="16"/>
        <v>0</v>
      </c>
      <c r="K202" s="93">
        <f t="shared" si="16"/>
        <v>2500</v>
      </c>
      <c r="L202" s="538"/>
      <c r="M202" s="18"/>
      <c r="N202" s="291"/>
      <c r="O202" s="12"/>
      <c r="P202" s="13"/>
      <c r="Q202" s="147"/>
      <c r="R202" s="148"/>
      <c r="S202" s="148"/>
    </row>
    <row r="203" spans="1:19" s="149" customFormat="1" ht="13.5" customHeight="1">
      <c r="A203" s="10"/>
      <c r="B203" s="34" t="str">
        <f t="shared" si="16"/>
        <v>Llagas, Jonathan</v>
      </c>
      <c r="C203" s="86">
        <f t="shared" si="16"/>
        <v>43237</v>
      </c>
      <c r="D203" s="62">
        <f t="shared" si="16"/>
        <v>25300</v>
      </c>
      <c r="E203" s="68" t="str">
        <f t="shared" si="16"/>
        <v>travel</v>
      </c>
      <c r="F203" s="52">
        <f t="shared" si="16"/>
        <v>0</v>
      </c>
      <c r="G203" s="62">
        <f t="shared" si="16"/>
        <v>0</v>
      </c>
      <c r="H203" s="52">
        <f t="shared" si="16"/>
        <v>25300</v>
      </c>
      <c r="I203" s="93">
        <f t="shared" si="16"/>
        <v>0</v>
      </c>
      <c r="J203" s="93">
        <f t="shared" si="16"/>
        <v>0</v>
      </c>
      <c r="K203" s="93">
        <f t="shared" si="16"/>
        <v>0</v>
      </c>
      <c r="L203" s="535"/>
      <c r="M203" s="18"/>
      <c r="N203" s="284"/>
      <c r="O203" s="12"/>
      <c r="P203" s="13"/>
      <c r="Q203" s="147"/>
      <c r="R203" s="148"/>
      <c r="S203" s="148"/>
    </row>
    <row r="204" spans="1:19" s="149" customFormat="1" ht="13.5" customHeight="1">
      <c r="A204" s="10"/>
      <c r="B204" s="34" t="str">
        <f t="shared" si="16"/>
        <v>Lobendina, Archibald</v>
      </c>
      <c r="C204" s="86">
        <f t="shared" si="16"/>
        <v>41074</v>
      </c>
      <c r="D204" s="62">
        <f t="shared" si="16"/>
        <v>34970</v>
      </c>
      <c r="E204" s="68" t="str">
        <f t="shared" si="16"/>
        <v>travel</v>
      </c>
      <c r="F204" s="52">
        <f t="shared" si="16"/>
        <v>0</v>
      </c>
      <c r="G204" s="62">
        <f t="shared" si="16"/>
        <v>0</v>
      </c>
      <c r="H204" s="52">
        <f t="shared" si="16"/>
        <v>0</v>
      </c>
      <c r="I204" s="93">
        <f t="shared" si="16"/>
        <v>0</v>
      </c>
      <c r="J204" s="93">
        <f t="shared" si="16"/>
        <v>0</v>
      </c>
      <c r="K204" s="93">
        <f t="shared" si="16"/>
        <v>34970</v>
      </c>
      <c r="L204" s="538"/>
      <c r="M204" s="18"/>
      <c r="N204" s="287"/>
      <c r="O204" s="12"/>
      <c r="P204" s="13"/>
      <c r="Q204" s="147"/>
      <c r="R204" s="148"/>
      <c r="S204" s="148"/>
    </row>
    <row r="205" spans="1:19" s="149" customFormat="1" ht="13.5" customHeight="1">
      <c r="A205" s="10"/>
      <c r="B205" s="34" t="str">
        <f t="shared" si="16"/>
        <v>Lobendina, Edwin</v>
      </c>
      <c r="C205" s="86">
        <f t="shared" si="16"/>
        <v>38559</v>
      </c>
      <c r="D205" s="62">
        <f t="shared" si="16"/>
        <v>2100</v>
      </c>
      <c r="E205" s="68" t="str">
        <f t="shared" si="16"/>
        <v>travel</v>
      </c>
      <c r="F205" s="52">
        <f t="shared" si="16"/>
        <v>0</v>
      </c>
      <c r="G205" s="62">
        <f t="shared" si="16"/>
        <v>0</v>
      </c>
      <c r="H205" s="52">
        <f t="shared" si="16"/>
        <v>0</v>
      </c>
      <c r="I205" s="93">
        <f t="shared" si="16"/>
        <v>0</v>
      </c>
      <c r="J205" s="93">
        <f t="shared" si="16"/>
        <v>0</v>
      </c>
      <c r="K205" s="93">
        <f t="shared" si="16"/>
        <v>2100</v>
      </c>
      <c r="L205" s="545"/>
      <c r="M205" s="18"/>
      <c r="N205" s="293"/>
      <c r="O205" s="12"/>
      <c r="P205" s="13"/>
      <c r="Q205" s="147"/>
      <c r="R205" s="148"/>
      <c r="S205" s="148"/>
    </row>
    <row r="206" spans="1:19" s="149" customFormat="1" ht="13.5" customHeight="1">
      <c r="A206" s="10"/>
      <c r="B206" s="34" t="str">
        <f t="shared" si="16"/>
        <v>Lugod, Lois Marie</v>
      </c>
      <c r="C206" s="86">
        <f t="shared" si="16"/>
        <v>36125</v>
      </c>
      <c r="D206" s="62">
        <f t="shared" si="16"/>
        <v>21262</v>
      </c>
      <c r="E206" s="68" t="str">
        <f t="shared" si="16"/>
        <v>travel</v>
      </c>
      <c r="F206" s="52">
        <f t="shared" si="16"/>
        <v>0</v>
      </c>
      <c r="G206" s="62">
        <f t="shared" si="16"/>
        <v>0</v>
      </c>
      <c r="H206" s="52">
        <f t="shared" si="16"/>
        <v>0</v>
      </c>
      <c r="I206" s="93">
        <f t="shared" si="16"/>
        <v>0</v>
      </c>
      <c r="J206" s="93">
        <f t="shared" si="16"/>
        <v>0</v>
      </c>
      <c r="K206" s="529">
        <f t="shared" si="16"/>
        <v>21262</v>
      </c>
      <c r="L206" s="252"/>
      <c r="M206" s="18"/>
      <c r="N206" s="295"/>
      <c r="O206" s="12"/>
      <c r="P206" s="13"/>
      <c r="Q206" s="147"/>
      <c r="R206" s="148"/>
      <c r="S206" s="148"/>
    </row>
    <row r="207" spans="1:19" s="149" customFormat="1" ht="13.5" customHeight="1">
      <c r="A207" s="10"/>
      <c r="B207" s="34" t="str">
        <f t="shared" si="16"/>
        <v>Lustre, Antonio</v>
      </c>
      <c r="C207" s="86">
        <f t="shared" si="16"/>
        <v>29799</v>
      </c>
      <c r="D207" s="62">
        <f t="shared" si="16"/>
        <v>5000</v>
      </c>
      <c r="E207" s="68" t="str">
        <f t="shared" si="16"/>
        <v>for bowling</v>
      </c>
      <c r="F207" s="52">
        <f t="shared" si="16"/>
        <v>0</v>
      </c>
      <c r="G207" s="62">
        <f t="shared" si="16"/>
        <v>0</v>
      </c>
      <c r="H207" s="52">
        <f t="shared" si="16"/>
        <v>0</v>
      </c>
      <c r="I207" s="93">
        <f t="shared" si="16"/>
        <v>0</v>
      </c>
      <c r="J207" s="93">
        <f t="shared" si="16"/>
        <v>0</v>
      </c>
      <c r="K207" s="93">
        <f t="shared" si="16"/>
        <v>5000</v>
      </c>
      <c r="L207" s="252"/>
      <c r="M207" s="18"/>
      <c r="N207" s="287"/>
      <c r="O207" s="12"/>
      <c r="P207" s="13"/>
      <c r="Q207" s="147"/>
      <c r="R207" s="148"/>
      <c r="S207" s="148"/>
    </row>
    <row r="208" spans="1:19" s="149" customFormat="1" ht="13.5" customHeight="1">
      <c r="A208" s="10"/>
      <c r="B208" s="34" t="str">
        <f t="shared" si="16"/>
        <v>Mabelin, Emme Grace</v>
      </c>
      <c r="C208" s="86">
        <f t="shared" si="16"/>
        <v>43312</v>
      </c>
      <c r="D208" s="62">
        <f t="shared" si="16"/>
        <v>130000</v>
      </c>
      <c r="E208" s="68" t="str">
        <f t="shared" si="16"/>
        <v>travel</v>
      </c>
      <c r="F208" s="52">
        <f t="shared" si="16"/>
        <v>0</v>
      </c>
      <c r="G208" s="62">
        <f t="shared" si="16"/>
        <v>130000</v>
      </c>
      <c r="H208" s="52">
        <f t="shared" si="16"/>
        <v>0</v>
      </c>
      <c r="I208" s="93">
        <f t="shared" si="16"/>
        <v>0</v>
      </c>
      <c r="J208" s="93">
        <f t="shared" si="16"/>
        <v>0</v>
      </c>
      <c r="K208" s="93">
        <f t="shared" si="16"/>
        <v>0</v>
      </c>
      <c r="L208" s="534"/>
      <c r="M208" s="18"/>
      <c r="N208" s="285"/>
      <c r="O208" s="12"/>
      <c r="P208" s="13"/>
      <c r="Q208" s="147"/>
      <c r="R208" s="148"/>
      <c r="S208" s="148"/>
    </row>
    <row r="209" spans="1:19" s="149" customFormat="1" ht="13.5" customHeight="1">
      <c r="A209" s="10"/>
      <c r="B209" s="34" t="str">
        <f t="shared" si="16"/>
        <v>Madroño, Florante</v>
      </c>
      <c r="C209" s="86">
        <f t="shared" si="16"/>
        <v>36448</v>
      </c>
      <c r="D209" s="62">
        <f t="shared" si="16"/>
        <v>500</v>
      </c>
      <c r="E209" s="68">
        <f t="shared" si="16"/>
        <v>0</v>
      </c>
      <c r="F209" s="52">
        <f t="shared" si="16"/>
        <v>0</v>
      </c>
      <c r="G209" s="62">
        <f t="shared" si="16"/>
        <v>0</v>
      </c>
      <c r="H209" s="52">
        <f t="shared" si="16"/>
        <v>0</v>
      </c>
      <c r="I209" s="93">
        <f t="shared" si="16"/>
        <v>0</v>
      </c>
      <c r="J209" s="93">
        <f t="shared" si="16"/>
        <v>0</v>
      </c>
      <c r="K209" s="93">
        <f t="shared" si="16"/>
        <v>500</v>
      </c>
      <c r="L209" s="535"/>
      <c r="M209" s="18"/>
      <c r="N209" s="287"/>
      <c r="O209" s="12"/>
      <c r="P209" s="13"/>
      <c r="Q209" s="147"/>
      <c r="R209" s="148"/>
      <c r="S209" s="148"/>
    </row>
    <row r="210" spans="1:19" s="149" customFormat="1" ht="13.5" customHeight="1">
      <c r="A210" s="10"/>
      <c r="B210" s="34" t="str">
        <f t="shared" si="16"/>
        <v>Maestre,Rhobert</v>
      </c>
      <c r="C210" s="86">
        <f t="shared" si="16"/>
        <v>41694</v>
      </c>
      <c r="D210" s="62">
        <f t="shared" si="16"/>
        <v>11264</v>
      </c>
      <c r="E210" s="68" t="str">
        <f t="shared" si="16"/>
        <v>travel</v>
      </c>
      <c r="F210" s="52">
        <f t="shared" si="16"/>
        <v>0</v>
      </c>
      <c r="G210" s="62">
        <f t="shared" si="16"/>
        <v>0</v>
      </c>
      <c r="H210" s="52">
        <f t="shared" si="16"/>
        <v>0</v>
      </c>
      <c r="I210" s="93">
        <f t="shared" si="16"/>
        <v>0</v>
      </c>
      <c r="J210" s="93">
        <f t="shared" si="16"/>
        <v>0</v>
      </c>
      <c r="K210" s="93">
        <f t="shared" si="16"/>
        <v>11264</v>
      </c>
      <c r="L210" s="535"/>
      <c r="M210" s="18"/>
      <c r="N210" s="295"/>
      <c r="O210" s="12"/>
      <c r="P210" s="13"/>
      <c r="Q210" s="147"/>
      <c r="R210" s="148"/>
      <c r="S210" s="148"/>
    </row>
    <row r="211" spans="1:19" s="149" customFormat="1" ht="13.5" customHeight="1">
      <c r="A211" s="10"/>
      <c r="B211" s="34" t="str">
        <f t="shared" si="16"/>
        <v>Marata, Josefina</v>
      </c>
      <c r="C211" s="86">
        <f t="shared" si="16"/>
        <v>0</v>
      </c>
      <c r="D211" s="62">
        <f t="shared" si="16"/>
        <v>6219524</v>
      </c>
      <c r="E211" s="68" t="str">
        <f t="shared" si="16"/>
        <v>various</v>
      </c>
      <c r="F211" s="52">
        <f t="shared" si="16"/>
        <v>0</v>
      </c>
      <c r="G211" s="62">
        <f t="shared" si="16"/>
        <v>0</v>
      </c>
      <c r="H211" s="52">
        <f t="shared" si="16"/>
        <v>0</v>
      </c>
      <c r="I211" s="93">
        <f t="shared" si="16"/>
        <v>0</v>
      </c>
      <c r="J211" s="93">
        <f t="shared" si="16"/>
        <v>0</v>
      </c>
      <c r="K211" s="93">
        <f t="shared" si="16"/>
        <v>6219524</v>
      </c>
      <c r="L211" s="547"/>
      <c r="M211" s="18"/>
      <c r="N211" s="287"/>
      <c r="O211" s="12"/>
      <c r="P211" s="13"/>
      <c r="Q211" s="147"/>
      <c r="R211" s="148"/>
      <c r="S211" s="148"/>
    </row>
    <row r="212" spans="1:19" s="149" customFormat="1" ht="13.5" customHeight="1">
      <c r="A212" s="10"/>
      <c r="B212" s="34" t="str">
        <f t="shared" si="16"/>
        <v>Marissa Estabaya</v>
      </c>
      <c r="C212" s="86">
        <f t="shared" si="16"/>
        <v>43098</v>
      </c>
      <c r="D212" s="62">
        <f t="shared" si="16"/>
        <v>14000</v>
      </c>
      <c r="E212" s="68" t="str">
        <f t="shared" si="16"/>
        <v>travel</v>
      </c>
      <c r="F212" s="52">
        <f t="shared" si="16"/>
        <v>0</v>
      </c>
      <c r="G212" s="62">
        <f t="shared" si="16"/>
        <v>0</v>
      </c>
      <c r="H212" s="52">
        <f t="shared" si="16"/>
        <v>14000</v>
      </c>
      <c r="I212" s="93">
        <f t="shared" si="16"/>
        <v>0</v>
      </c>
      <c r="J212" s="93">
        <f t="shared" si="16"/>
        <v>0</v>
      </c>
      <c r="K212" s="93">
        <f t="shared" si="16"/>
        <v>0</v>
      </c>
      <c r="L212" s="421"/>
      <c r="M212" s="18"/>
      <c r="N212" s="285"/>
      <c r="O212" s="12"/>
      <c r="P212" s="13"/>
      <c r="Q212" s="147"/>
      <c r="R212" s="148"/>
      <c r="S212" s="148"/>
    </row>
    <row r="213" spans="1:19" s="149" customFormat="1" ht="13.5" customHeight="1">
      <c r="A213" s="10"/>
      <c r="B213" s="34" t="str">
        <f t="shared" si="16"/>
        <v>Mateo-Lood, Jocelyn</v>
      </c>
      <c r="C213" s="86">
        <f t="shared" si="16"/>
        <v>43343</v>
      </c>
      <c r="D213" s="62">
        <f t="shared" si="16"/>
        <v>730915</v>
      </c>
      <c r="E213" s="68" t="str">
        <f t="shared" si="16"/>
        <v>ELITE benchmarking</v>
      </c>
      <c r="F213" s="52">
        <f t="shared" si="16"/>
        <v>730915</v>
      </c>
      <c r="G213" s="62">
        <f t="shared" si="16"/>
        <v>0</v>
      </c>
      <c r="H213" s="52">
        <f t="shared" si="16"/>
        <v>0</v>
      </c>
      <c r="I213" s="93">
        <f t="shared" si="16"/>
        <v>0</v>
      </c>
      <c r="J213" s="93">
        <f t="shared" si="16"/>
        <v>0</v>
      </c>
      <c r="K213" s="93">
        <f t="shared" si="16"/>
        <v>0</v>
      </c>
      <c r="L213" s="534"/>
      <c r="M213" s="18"/>
      <c r="N213" s="284"/>
      <c r="O213" s="12"/>
      <c r="P213" s="13"/>
      <c r="Q213" s="147"/>
      <c r="R213" s="148"/>
      <c r="S213" s="148"/>
    </row>
    <row r="214" spans="1:19" s="149" customFormat="1" ht="13.5" customHeight="1">
      <c r="A214" s="10"/>
      <c r="B214" s="34" t="str">
        <f t="shared" si="16"/>
        <v>Medalle, Cielo</v>
      </c>
      <c r="C214" s="86">
        <f t="shared" si="16"/>
        <v>37426</v>
      </c>
      <c r="D214" s="62">
        <f t="shared" si="16"/>
        <v>900</v>
      </c>
      <c r="E214" s="68" t="str">
        <f t="shared" si="16"/>
        <v>travel</v>
      </c>
      <c r="F214" s="52">
        <f t="shared" si="16"/>
        <v>0</v>
      </c>
      <c r="G214" s="62">
        <f t="shared" si="16"/>
        <v>0</v>
      </c>
      <c r="H214" s="52">
        <f t="shared" si="16"/>
        <v>0</v>
      </c>
      <c r="I214" s="93">
        <f t="shared" si="16"/>
        <v>0</v>
      </c>
      <c r="J214" s="93">
        <f t="shared" si="16"/>
        <v>0</v>
      </c>
      <c r="K214" s="93">
        <f t="shared" si="16"/>
        <v>900</v>
      </c>
      <c r="L214" s="534"/>
      <c r="M214" s="18"/>
      <c r="N214" s="252"/>
      <c r="O214" s="12"/>
      <c r="P214" s="13"/>
      <c r="Q214" s="147"/>
      <c r="R214" s="148"/>
      <c r="S214" s="148"/>
    </row>
    <row r="215" spans="1:19" s="149" customFormat="1" ht="13.5" customHeight="1">
      <c r="A215" s="10"/>
      <c r="B215" s="34" t="str">
        <f t="shared" si="16"/>
        <v>Mediante, Mario</v>
      </c>
      <c r="C215" s="86">
        <f t="shared" si="16"/>
        <v>39082</v>
      </c>
      <c r="D215" s="62">
        <f t="shared" si="16"/>
        <v>15000</v>
      </c>
      <c r="E215" s="68" t="str">
        <f t="shared" si="16"/>
        <v>subsistence</v>
      </c>
      <c r="F215" s="52">
        <f t="shared" si="16"/>
        <v>0</v>
      </c>
      <c r="G215" s="62">
        <f t="shared" si="16"/>
        <v>0</v>
      </c>
      <c r="H215" s="52">
        <f t="shared" si="16"/>
        <v>0</v>
      </c>
      <c r="I215" s="93">
        <f t="shared" si="16"/>
        <v>0</v>
      </c>
      <c r="J215" s="93">
        <f t="shared" si="16"/>
        <v>0</v>
      </c>
      <c r="K215" s="93">
        <f t="shared" si="16"/>
        <v>15000</v>
      </c>
      <c r="L215" s="535"/>
      <c r="M215" s="18"/>
      <c r="N215" s="285"/>
      <c r="O215" s="12"/>
      <c r="P215" s="13"/>
      <c r="Q215" s="147"/>
      <c r="R215" s="148"/>
      <c r="S215" s="148"/>
    </row>
    <row r="216" spans="1:19" s="149" customFormat="1" ht="13.5" customHeight="1">
      <c r="A216" s="10"/>
      <c r="B216" s="34" t="str">
        <f t="shared" si="16"/>
        <v>Mendoza, Ryan</v>
      </c>
      <c r="C216" s="86">
        <f t="shared" si="16"/>
        <v>40788</v>
      </c>
      <c r="D216" s="62">
        <f t="shared" si="16"/>
        <v>-200</v>
      </c>
      <c r="E216" s="68" t="str">
        <f t="shared" si="16"/>
        <v>travel</v>
      </c>
      <c r="F216" s="52">
        <f t="shared" si="16"/>
        <v>0</v>
      </c>
      <c r="G216" s="62">
        <f t="shared" si="16"/>
        <v>0</v>
      </c>
      <c r="H216" s="52">
        <f t="shared" si="16"/>
        <v>0</v>
      </c>
      <c r="I216" s="93">
        <f t="shared" si="16"/>
        <v>0</v>
      </c>
      <c r="J216" s="93">
        <f t="shared" si="16"/>
        <v>0</v>
      </c>
      <c r="K216" s="93">
        <f t="shared" si="16"/>
        <v>-200</v>
      </c>
      <c r="L216" s="285"/>
      <c r="M216" s="18"/>
      <c r="N216" s="287"/>
      <c r="O216" s="12"/>
      <c r="P216" s="13"/>
      <c r="Q216" s="147"/>
      <c r="R216" s="148"/>
      <c r="S216" s="148"/>
    </row>
    <row r="217" spans="1:19" s="149" customFormat="1" ht="13.5" customHeight="1">
      <c r="A217" s="10"/>
      <c r="B217" s="34" t="str">
        <f t="shared" si="16"/>
        <v>Mercado, Maximo Jr</v>
      </c>
      <c r="C217" s="86">
        <f t="shared" si="16"/>
        <v>41374</v>
      </c>
      <c r="D217" s="62">
        <f t="shared" si="16"/>
        <v>47790</v>
      </c>
      <c r="E217" s="68" t="str">
        <f t="shared" si="16"/>
        <v>travel</v>
      </c>
      <c r="F217" s="52">
        <f t="shared" si="16"/>
        <v>0</v>
      </c>
      <c r="G217" s="62">
        <f t="shared" si="16"/>
        <v>0</v>
      </c>
      <c r="H217" s="52">
        <f t="shared" si="16"/>
        <v>0</v>
      </c>
      <c r="I217" s="93">
        <f t="shared" si="16"/>
        <v>0</v>
      </c>
      <c r="J217" s="93">
        <f t="shared" si="16"/>
        <v>0</v>
      </c>
      <c r="K217" s="529">
        <f t="shared" si="16"/>
        <v>47790</v>
      </c>
      <c r="L217" s="282"/>
      <c r="M217" s="18"/>
      <c r="N217" s="295"/>
      <c r="O217" s="12"/>
      <c r="P217" s="13"/>
      <c r="Q217" s="147"/>
      <c r="R217" s="148"/>
      <c r="S217" s="148"/>
    </row>
    <row r="218" spans="1:19" s="149" customFormat="1" ht="13.5" customHeight="1">
      <c r="A218" s="10"/>
      <c r="B218" s="34" t="str">
        <f aca="true" t="shared" si="17" ref="B218:K233">B544</f>
        <v>Mesiona, Sherlinda</v>
      </c>
      <c r="C218" s="86">
        <f t="shared" si="17"/>
        <v>43083</v>
      </c>
      <c r="D218" s="62">
        <f t="shared" si="17"/>
        <v>2700</v>
      </c>
      <c r="E218" s="68" t="str">
        <f t="shared" si="17"/>
        <v>travel</v>
      </c>
      <c r="F218" s="52">
        <f t="shared" si="17"/>
        <v>0</v>
      </c>
      <c r="G218" s="62">
        <f t="shared" si="17"/>
        <v>0</v>
      </c>
      <c r="H218" s="52">
        <f t="shared" si="17"/>
        <v>2700</v>
      </c>
      <c r="I218" s="93">
        <f t="shared" si="17"/>
        <v>0</v>
      </c>
      <c r="J218" s="93">
        <f t="shared" si="17"/>
        <v>0</v>
      </c>
      <c r="K218" s="93">
        <f t="shared" si="17"/>
        <v>0</v>
      </c>
      <c r="L218" s="252"/>
      <c r="M218" s="18"/>
      <c r="N218" s="284"/>
      <c r="O218" s="12"/>
      <c r="P218" s="13"/>
      <c r="Q218" s="147"/>
      <c r="R218" s="148"/>
      <c r="S218" s="148"/>
    </row>
    <row r="219" spans="1:19" s="149" customFormat="1" ht="13.5" customHeight="1">
      <c r="A219" s="10"/>
      <c r="B219" s="34" t="str">
        <f t="shared" si="17"/>
        <v>Miguela, Felipe</v>
      </c>
      <c r="C219" s="86">
        <f t="shared" si="17"/>
        <v>36089</v>
      </c>
      <c r="D219" s="62">
        <f t="shared" si="17"/>
        <v>2724.6</v>
      </c>
      <c r="E219" s="68" t="str">
        <f t="shared" si="17"/>
        <v>travel</v>
      </c>
      <c r="F219" s="52">
        <f t="shared" si="17"/>
        <v>0</v>
      </c>
      <c r="G219" s="62">
        <f t="shared" si="17"/>
        <v>0</v>
      </c>
      <c r="H219" s="52">
        <f t="shared" si="17"/>
        <v>0</v>
      </c>
      <c r="I219" s="93">
        <f t="shared" si="17"/>
        <v>0</v>
      </c>
      <c r="J219" s="93">
        <f t="shared" si="17"/>
        <v>0</v>
      </c>
      <c r="K219" s="93">
        <f t="shared" si="17"/>
        <v>2724.6</v>
      </c>
      <c r="L219" s="252"/>
      <c r="M219" s="18"/>
      <c r="N219" s="285"/>
      <c r="O219" s="12"/>
      <c r="P219" s="13"/>
      <c r="Q219" s="147"/>
      <c r="R219" s="148"/>
      <c r="S219" s="148"/>
    </row>
    <row r="220" spans="1:19" s="149" customFormat="1" ht="13.5" customHeight="1">
      <c r="A220" s="10"/>
      <c r="B220" s="34" t="str">
        <f t="shared" si="17"/>
        <v>Miranda, Ryan Anthony</v>
      </c>
      <c r="C220" s="86">
        <f t="shared" si="17"/>
        <v>40570</v>
      </c>
      <c r="D220" s="62">
        <f t="shared" si="17"/>
        <v>3830</v>
      </c>
      <c r="E220" s="68" t="str">
        <f t="shared" si="17"/>
        <v>travel</v>
      </c>
      <c r="F220" s="52">
        <f t="shared" si="17"/>
        <v>0</v>
      </c>
      <c r="G220" s="62">
        <f t="shared" si="17"/>
        <v>0</v>
      </c>
      <c r="H220" s="52">
        <f t="shared" si="17"/>
        <v>0</v>
      </c>
      <c r="I220" s="93">
        <f t="shared" si="17"/>
        <v>0</v>
      </c>
      <c r="J220" s="93">
        <f t="shared" si="17"/>
        <v>0</v>
      </c>
      <c r="K220" s="123">
        <f t="shared" si="17"/>
        <v>3830</v>
      </c>
      <c r="L220" s="535"/>
      <c r="M220" s="18"/>
      <c r="N220" s="287"/>
      <c r="O220" s="12"/>
      <c r="P220" s="13"/>
      <c r="Q220" s="147"/>
      <c r="R220" s="148"/>
      <c r="S220" s="148"/>
    </row>
    <row r="221" spans="1:19" s="149" customFormat="1" ht="13.5" customHeight="1">
      <c r="A221" s="10"/>
      <c r="B221" s="34" t="str">
        <f t="shared" si="17"/>
        <v>Montes, Raul</v>
      </c>
      <c r="C221" s="86">
        <f t="shared" si="17"/>
        <v>35858</v>
      </c>
      <c r="D221" s="62">
        <f t="shared" si="17"/>
        <v>400</v>
      </c>
      <c r="E221" s="68" t="str">
        <f t="shared" si="17"/>
        <v>registration</v>
      </c>
      <c r="F221" s="52">
        <f t="shared" si="17"/>
        <v>0</v>
      </c>
      <c r="G221" s="62">
        <f t="shared" si="17"/>
        <v>0</v>
      </c>
      <c r="H221" s="52">
        <f t="shared" si="17"/>
        <v>0</v>
      </c>
      <c r="I221" s="93">
        <f t="shared" si="17"/>
        <v>0</v>
      </c>
      <c r="J221" s="93">
        <f t="shared" si="17"/>
        <v>0</v>
      </c>
      <c r="K221" s="93">
        <f t="shared" si="17"/>
        <v>400</v>
      </c>
      <c r="L221" s="538"/>
      <c r="M221" s="18"/>
      <c r="N221" s="287"/>
      <c r="O221" s="12"/>
      <c r="P221" s="13"/>
      <c r="Q221" s="147"/>
      <c r="R221" s="148"/>
      <c r="S221" s="148"/>
    </row>
    <row r="222" spans="1:19" s="149" customFormat="1" ht="13.5" customHeight="1">
      <c r="A222" s="10"/>
      <c r="B222" s="34" t="str">
        <f t="shared" si="17"/>
        <v>Moreno, Oscar</v>
      </c>
      <c r="C222" s="86">
        <f t="shared" si="17"/>
        <v>0</v>
      </c>
      <c r="D222" s="62">
        <f t="shared" si="17"/>
        <v>25050000</v>
      </c>
      <c r="E222" s="68" t="str">
        <f t="shared" si="17"/>
        <v>confedential</v>
      </c>
      <c r="F222" s="52">
        <f t="shared" si="17"/>
        <v>0</v>
      </c>
      <c r="G222" s="62">
        <f t="shared" si="17"/>
        <v>0</v>
      </c>
      <c r="H222" s="52">
        <f t="shared" si="17"/>
        <v>0</v>
      </c>
      <c r="I222" s="93">
        <f t="shared" si="17"/>
        <v>0</v>
      </c>
      <c r="J222" s="93">
        <f t="shared" si="17"/>
        <v>0</v>
      </c>
      <c r="K222" s="123">
        <f t="shared" si="17"/>
        <v>25050000</v>
      </c>
      <c r="L222" s="284"/>
      <c r="M222" s="18"/>
      <c r="N222" s="287"/>
      <c r="O222" s="12"/>
      <c r="P222" s="13"/>
      <c r="Q222" s="147"/>
      <c r="R222" s="148"/>
      <c r="S222" s="148"/>
    </row>
    <row r="223" spans="1:19" s="149" customFormat="1" ht="13.5" customHeight="1">
      <c r="A223" s="10"/>
      <c r="B223" s="34" t="str">
        <f t="shared" si="17"/>
        <v>Mosquida, Sol</v>
      </c>
      <c r="C223" s="86">
        <f t="shared" si="17"/>
        <v>40707</v>
      </c>
      <c r="D223" s="62">
        <f t="shared" si="17"/>
        <v>58810</v>
      </c>
      <c r="E223" s="68" t="str">
        <f t="shared" si="17"/>
        <v>travel</v>
      </c>
      <c r="F223" s="52">
        <f t="shared" si="17"/>
        <v>0</v>
      </c>
      <c r="G223" s="62">
        <f t="shared" si="17"/>
        <v>0</v>
      </c>
      <c r="H223" s="52">
        <f t="shared" si="17"/>
        <v>0</v>
      </c>
      <c r="I223" s="93">
        <f t="shared" si="17"/>
        <v>0</v>
      </c>
      <c r="J223" s="93">
        <f t="shared" si="17"/>
        <v>0</v>
      </c>
      <c r="K223" s="93">
        <f t="shared" si="17"/>
        <v>58810</v>
      </c>
      <c r="L223" s="284"/>
      <c r="M223" s="18"/>
      <c r="N223" s="287"/>
      <c r="O223" s="12"/>
      <c r="P223" s="13"/>
      <c r="Q223" s="147"/>
      <c r="R223" s="148"/>
      <c r="S223" s="148"/>
    </row>
    <row r="224" spans="1:19" s="149" customFormat="1" ht="13.5" customHeight="1">
      <c r="A224" s="10"/>
      <c r="B224" s="34" t="str">
        <f t="shared" si="17"/>
        <v>Naces, Eric</v>
      </c>
      <c r="C224" s="86">
        <f t="shared" si="17"/>
        <v>40137</v>
      </c>
      <c r="D224" s="62">
        <f t="shared" si="17"/>
        <v>22760</v>
      </c>
      <c r="E224" s="68" t="str">
        <f t="shared" si="17"/>
        <v>travel</v>
      </c>
      <c r="F224" s="52">
        <f t="shared" si="17"/>
        <v>0</v>
      </c>
      <c r="G224" s="62">
        <f t="shared" si="17"/>
        <v>0</v>
      </c>
      <c r="H224" s="52">
        <f t="shared" si="17"/>
        <v>0</v>
      </c>
      <c r="I224" s="93">
        <f t="shared" si="17"/>
        <v>0</v>
      </c>
      <c r="J224" s="93">
        <f t="shared" si="17"/>
        <v>0</v>
      </c>
      <c r="K224" s="93">
        <f t="shared" si="17"/>
        <v>22760</v>
      </c>
      <c r="L224" s="534"/>
      <c r="M224" s="18"/>
      <c r="N224" s="295"/>
      <c r="O224" s="12"/>
      <c r="P224" s="13"/>
      <c r="Q224" s="147"/>
      <c r="R224" s="148"/>
      <c r="S224" s="148"/>
    </row>
    <row r="225" spans="1:19" s="149" customFormat="1" ht="13.5" customHeight="1">
      <c r="A225" s="10"/>
      <c r="B225" s="34" t="str">
        <f t="shared" si="17"/>
        <v>Neri, Caroline</v>
      </c>
      <c r="C225" s="86">
        <f t="shared" si="17"/>
        <v>43243</v>
      </c>
      <c r="D225" s="62">
        <f t="shared" si="17"/>
        <v>3000</v>
      </c>
      <c r="E225" s="68" t="str">
        <f t="shared" si="17"/>
        <v>snack bigada</v>
      </c>
      <c r="F225" s="52">
        <f t="shared" si="17"/>
        <v>0</v>
      </c>
      <c r="G225" s="62">
        <f t="shared" si="17"/>
        <v>0</v>
      </c>
      <c r="H225" s="52">
        <f t="shared" si="17"/>
        <v>3000</v>
      </c>
      <c r="I225" s="93">
        <f t="shared" si="17"/>
        <v>0</v>
      </c>
      <c r="J225" s="93">
        <f t="shared" si="17"/>
        <v>0</v>
      </c>
      <c r="K225" s="93">
        <f t="shared" si="17"/>
        <v>0</v>
      </c>
      <c r="L225" s="543"/>
      <c r="M225" s="18"/>
      <c r="N225" s="282"/>
      <c r="O225" s="12"/>
      <c r="P225" s="13"/>
      <c r="Q225" s="147"/>
      <c r="R225" s="148"/>
      <c r="S225" s="148"/>
    </row>
    <row r="226" spans="1:19" s="149" customFormat="1" ht="13.5" customHeight="1">
      <c r="A226" s="10"/>
      <c r="B226" s="34" t="str">
        <f t="shared" si="17"/>
        <v>Nery, Evelyn</v>
      </c>
      <c r="C226" s="86">
        <f t="shared" si="17"/>
        <v>38377</v>
      </c>
      <c r="D226" s="62">
        <f t="shared" si="17"/>
        <v>20121</v>
      </c>
      <c r="E226" s="68" t="str">
        <f t="shared" si="17"/>
        <v>travel</v>
      </c>
      <c r="F226" s="52">
        <f t="shared" si="17"/>
        <v>0</v>
      </c>
      <c r="G226" s="62">
        <f t="shared" si="17"/>
        <v>0</v>
      </c>
      <c r="H226" s="52">
        <f t="shared" si="17"/>
        <v>0</v>
      </c>
      <c r="I226" s="93">
        <f t="shared" si="17"/>
        <v>0</v>
      </c>
      <c r="J226" s="93">
        <f t="shared" si="17"/>
        <v>0</v>
      </c>
      <c r="K226" s="93">
        <f t="shared" si="17"/>
        <v>20121</v>
      </c>
      <c r="L226" s="545"/>
      <c r="M226" s="18"/>
      <c r="N226" s="285"/>
      <c r="O226" s="12"/>
      <c r="P226" s="13"/>
      <c r="Q226" s="147"/>
      <c r="R226" s="148"/>
      <c r="S226" s="148"/>
    </row>
    <row r="227" spans="1:19" s="149" customFormat="1" ht="13.5" customHeight="1">
      <c r="A227" s="10"/>
      <c r="B227" s="34" t="str">
        <f t="shared" si="17"/>
        <v>Obina, Joel</v>
      </c>
      <c r="C227" s="96">
        <f>C553</f>
        <v>43237</v>
      </c>
      <c r="D227" s="62">
        <f t="shared" si="17"/>
        <v>940</v>
      </c>
      <c r="E227" s="68" t="str">
        <f t="shared" si="17"/>
        <v>travel</v>
      </c>
      <c r="F227" s="52">
        <f t="shared" si="17"/>
        <v>0</v>
      </c>
      <c r="G227" s="62">
        <f t="shared" si="17"/>
        <v>0</v>
      </c>
      <c r="H227" s="52">
        <f t="shared" si="17"/>
        <v>940</v>
      </c>
      <c r="I227" s="93">
        <f t="shared" si="17"/>
        <v>0</v>
      </c>
      <c r="J227" s="93">
        <f t="shared" si="17"/>
        <v>0</v>
      </c>
      <c r="K227" s="93">
        <f t="shared" si="17"/>
        <v>0</v>
      </c>
      <c r="L227" s="534"/>
      <c r="M227" s="18"/>
      <c r="N227" s="287"/>
      <c r="O227" s="12"/>
      <c r="P227" s="13"/>
      <c r="Q227" s="147"/>
      <c r="R227" s="148"/>
      <c r="S227" s="148"/>
    </row>
    <row r="228" spans="1:19" s="149" customFormat="1" ht="13.5" customHeight="1">
      <c r="A228" s="10"/>
      <c r="B228" s="34" t="str">
        <f t="shared" si="17"/>
        <v>Obsioma, Ernie</v>
      </c>
      <c r="C228" s="86">
        <f t="shared" si="17"/>
        <v>42842</v>
      </c>
      <c r="D228" s="62">
        <f t="shared" si="17"/>
        <v>-30</v>
      </c>
      <c r="E228" s="68" t="str">
        <f t="shared" si="17"/>
        <v>TEV-Batangas</v>
      </c>
      <c r="F228" s="52">
        <f t="shared" si="17"/>
        <v>0</v>
      </c>
      <c r="G228" s="62">
        <f t="shared" si="17"/>
        <v>0</v>
      </c>
      <c r="H228" s="52">
        <f t="shared" si="17"/>
        <v>-30</v>
      </c>
      <c r="I228" s="93">
        <f t="shared" si="17"/>
        <v>0</v>
      </c>
      <c r="J228" s="93">
        <f t="shared" si="17"/>
        <v>0</v>
      </c>
      <c r="K228" s="93">
        <f t="shared" si="17"/>
        <v>0</v>
      </c>
      <c r="L228" s="535"/>
      <c r="M228" s="18"/>
      <c r="N228" s="293"/>
      <c r="O228" s="12"/>
      <c r="P228" s="13"/>
      <c r="Q228" s="147"/>
      <c r="R228" s="148"/>
      <c r="S228" s="148"/>
    </row>
    <row r="229" spans="1:19" s="149" customFormat="1" ht="13.5" customHeight="1">
      <c r="A229" s="10"/>
      <c r="B229" s="34" t="str">
        <f t="shared" si="17"/>
        <v>Ocot, Maryden</v>
      </c>
      <c r="C229" s="86">
        <f t="shared" si="17"/>
        <v>43033</v>
      </c>
      <c r="D229" s="62">
        <f t="shared" si="17"/>
        <v>9811.99</v>
      </c>
      <c r="E229" s="68" t="str">
        <f t="shared" si="17"/>
        <v>HOPE prog</v>
      </c>
      <c r="F229" s="52">
        <f t="shared" si="17"/>
        <v>0</v>
      </c>
      <c r="G229" s="62">
        <f t="shared" si="17"/>
        <v>0</v>
      </c>
      <c r="H229" s="52">
        <f t="shared" si="17"/>
        <v>9811.99</v>
      </c>
      <c r="I229" s="93">
        <f t="shared" si="17"/>
        <v>0</v>
      </c>
      <c r="J229" s="93">
        <f t="shared" si="17"/>
        <v>0</v>
      </c>
      <c r="K229" s="93">
        <f t="shared" si="17"/>
        <v>0</v>
      </c>
      <c r="L229" s="292"/>
      <c r="M229" s="18"/>
      <c r="N229" s="287"/>
      <c r="O229" s="12"/>
      <c r="P229" s="13"/>
      <c r="Q229" s="147"/>
      <c r="R229" s="148"/>
      <c r="S229" s="148"/>
    </row>
    <row r="230" spans="1:19" s="149" customFormat="1" ht="13.5" customHeight="1">
      <c r="A230" s="10"/>
      <c r="B230" s="34" t="str">
        <f t="shared" si="17"/>
        <v>Oga, Domingo</v>
      </c>
      <c r="C230" s="86">
        <f t="shared" si="17"/>
        <v>43265</v>
      </c>
      <c r="D230" s="62">
        <f t="shared" si="17"/>
        <v>66000</v>
      </c>
      <c r="E230" s="68" t="str">
        <f t="shared" si="17"/>
        <v>travel</v>
      </c>
      <c r="F230" s="52">
        <f t="shared" si="17"/>
        <v>0</v>
      </c>
      <c r="G230" s="62">
        <f t="shared" si="17"/>
        <v>0</v>
      </c>
      <c r="H230" s="52">
        <f t="shared" si="17"/>
        <v>66000</v>
      </c>
      <c r="I230" s="93">
        <f t="shared" si="17"/>
        <v>0</v>
      </c>
      <c r="J230" s="93">
        <f t="shared" si="17"/>
        <v>0</v>
      </c>
      <c r="K230" s="93">
        <f t="shared" si="17"/>
        <v>0</v>
      </c>
      <c r="L230" s="285"/>
      <c r="M230" s="18"/>
      <c r="N230" s="293"/>
      <c r="O230" s="12"/>
      <c r="P230" s="13"/>
      <c r="Q230" s="147"/>
      <c r="R230" s="148"/>
      <c r="S230" s="148"/>
    </row>
    <row r="231" spans="1:19" s="149" customFormat="1" ht="13.5" customHeight="1">
      <c r="A231" s="10"/>
      <c r="B231" s="34" t="str">
        <f t="shared" si="17"/>
        <v>Olamit, Liza</v>
      </c>
      <c r="C231" s="86">
        <f t="shared" si="17"/>
        <v>42299</v>
      </c>
      <c r="D231" s="62">
        <f t="shared" si="17"/>
        <v>3.47</v>
      </c>
      <c r="E231" s="68" t="str">
        <f t="shared" si="17"/>
        <v>supplies</v>
      </c>
      <c r="F231" s="52">
        <f t="shared" si="17"/>
        <v>0</v>
      </c>
      <c r="G231" s="62">
        <f t="shared" si="17"/>
        <v>0</v>
      </c>
      <c r="H231" s="52">
        <f t="shared" si="17"/>
        <v>0</v>
      </c>
      <c r="I231" s="93">
        <f t="shared" si="17"/>
        <v>0</v>
      </c>
      <c r="J231" s="93">
        <f t="shared" si="17"/>
        <v>0</v>
      </c>
      <c r="K231" s="93">
        <f t="shared" si="17"/>
        <v>3.47</v>
      </c>
      <c r="L231" s="535"/>
      <c r="M231" s="18"/>
      <c r="N231" s="284"/>
      <c r="O231" s="12"/>
      <c r="P231" s="13"/>
      <c r="Q231" s="147"/>
      <c r="R231" s="148"/>
      <c r="S231" s="148"/>
    </row>
    <row r="232" spans="1:19" s="149" customFormat="1" ht="13.5" customHeight="1">
      <c r="A232" s="10"/>
      <c r="B232" s="34" t="str">
        <f t="shared" si="17"/>
        <v>Olarte, Ralph Henry</v>
      </c>
      <c r="C232" s="86">
        <f t="shared" si="17"/>
        <v>41427</v>
      </c>
      <c r="D232" s="62">
        <f t="shared" si="17"/>
        <v>10000</v>
      </c>
      <c r="E232" s="68" t="str">
        <f t="shared" si="17"/>
        <v>travel</v>
      </c>
      <c r="F232" s="52">
        <f t="shared" si="17"/>
        <v>0</v>
      </c>
      <c r="G232" s="62">
        <f t="shared" si="17"/>
        <v>0</v>
      </c>
      <c r="H232" s="52">
        <f t="shared" si="17"/>
        <v>0</v>
      </c>
      <c r="I232" s="93">
        <f t="shared" si="17"/>
        <v>0</v>
      </c>
      <c r="J232" s="93">
        <f t="shared" si="17"/>
        <v>0</v>
      </c>
      <c r="K232" s="93">
        <f t="shared" si="17"/>
        <v>10000</v>
      </c>
      <c r="L232" s="534"/>
      <c r="M232" s="18"/>
      <c r="N232" s="287"/>
      <c r="O232" s="12"/>
      <c r="P232" s="13"/>
      <c r="Q232" s="147"/>
      <c r="R232" s="148"/>
      <c r="S232" s="148"/>
    </row>
    <row r="233" spans="1:19" s="149" customFormat="1" ht="13.5" customHeight="1">
      <c r="A233" s="10"/>
      <c r="B233" s="34" t="str">
        <f t="shared" si="17"/>
        <v>Ortega, Fernando</v>
      </c>
      <c r="C233" s="86">
        <f t="shared" si="17"/>
        <v>27613</v>
      </c>
      <c r="D233" s="62">
        <f t="shared" si="17"/>
        <v>608.25</v>
      </c>
      <c r="E233" s="68">
        <f t="shared" si="17"/>
        <v>0</v>
      </c>
      <c r="F233" s="52">
        <f t="shared" si="17"/>
        <v>0</v>
      </c>
      <c r="G233" s="62">
        <f t="shared" si="17"/>
        <v>0</v>
      </c>
      <c r="H233" s="52">
        <f t="shared" si="17"/>
        <v>0</v>
      </c>
      <c r="I233" s="93">
        <f t="shared" si="17"/>
        <v>0</v>
      </c>
      <c r="J233" s="93">
        <f t="shared" si="17"/>
        <v>0</v>
      </c>
      <c r="K233" s="93">
        <f t="shared" si="17"/>
        <v>608.25</v>
      </c>
      <c r="L233" s="351"/>
      <c r="M233" s="18"/>
      <c r="N233" s="364"/>
      <c r="O233" s="12"/>
      <c r="P233" s="13"/>
      <c r="Q233" s="147"/>
      <c r="R233" s="148"/>
      <c r="S233" s="148"/>
    </row>
    <row r="234" spans="1:19" s="149" customFormat="1" ht="13.5" customHeight="1">
      <c r="A234" s="10"/>
      <c r="B234" s="34" t="str">
        <f aca="true" t="shared" si="18" ref="B234:K236">B560</f>
        <v>Pacamalan, Edmundo</v>
      </c>
      <c r="C234" s="86">
        <f t="shared" si="18"/>
        <v>41761</v>
      </c>
      <c r="D234" s="62">
        <f t="shared" si="18"/>
        <v>33357</v>
      </c>
      <c r="E234" s="68" t="str">
        <f t="shared" si="18"/>
        <v>travel</v>
      </c>
      <c r="F234" s="52">
        <f t="shared" si="18"/>
        <v>0</v>
      </c>
      <c r="G234" s="62">
        <f t="shared" si="18"/>
        <v>0</v>
      </c>
      <c r="H234" s="52">
        <f t="shared" si="18"/>
        <v>0</v>
      </c>
      <c r="I234" s="93">
        <f t="shared" si="18"/>
        <v>0</v>
      </c>
      <c r="J234" s="93">
        <f t="shared" si="18"/>
        <v>0</v>
      </c>
      <c r="K234" s="93">
        <f t="shared" si="18"/>
        <v>33357</v>
      </c>
      <c r="L234" s="534"/>
      <c r="M234" s="18"/>
      <c r="N234" s="13"/>
      <c r="O234" s="12"/>
      <c r="P234" s="13"/>
      <c r="Q234" s="147"/>
      <c r="R234" s="148"/>
      <c r="S234" s="148"/>
    </row>
    <row r="235" spans="1:19" s="149" customFormat="1" ht="13.5" customHeight="1">
      <c r="A235" s="10"/>
      <c r="B235" s="34" t="str">
        <f t="shared" si="18"/>
        <v>Pacana, Cerilio</v>
      </c>
      <c r="C235" s="86">
        <f t="shared" si="18"/>
        <v>43321</v>
      </c>
      <c r="D235" s="62">
        <f t="shared" si="18"/>
        <v>18220</v>
      </c>
      <c r="E235" s="68" t="str">
        <f t="shared" si="18"/>
        <v>travel</v>
      </c>
      <c r="F235" s="52">
        <f t="shared" si="18"/>
        <v>0</v>
      </c>
      <c r="G235" s="62">
        <f t="shared" si="18"/>
        <v>18220</v>
      </c>
      <c r="H235" s="52">
        <f t="shared" si="18"/>
        <v>0</v>
      </c>
      <c r="I235" s="93">
        <f t="shared" si="18"/>
        <v>0</v>
      </c>
      <c r="J235" s="93">
        <f t="shared" si="18"/>
        <v>0</v>
      </c>
      <c r="K235" s="93">
        <f t="shared" si="18"/>
        <v>0</v>
      </c>
      <c r="L235" s="252"/>
      <c r="M235" s="18"/>
      <c r="N235" s="13"/>
      <c r="O235" s="12"/>
      <c r="P235" s="13"/>
      <c r="Q235" s="147"/>
      <c r="R235" s="148"/>
      <c r="S235" s="148"/>
    </row>
    <row r="236" spans="1:19" s="149" customFormat="1" ht="13.5" customHeight="1">
      <c r="A236" s="10"/>
      <c r="B236" s="34" t="str">
        <f t="shared" si="18"/>
        <v>Pacana, Cerilio</v>
      </c>
      <c r="C236" s="86">
        <f t="shared" si="18"/>
        <v>43074</v>
      </c>
      <c r="D236" s="62">
        <f t="shared" si="18"/>
        <v>170000</v>
      </c>
      <c r="E236" s="68" t="str">
        <f t="shared" si="18"/>
        <v>decongestion act</v>
      </c>
      <c r="F236" s="52">
        <f t="shared" si="18"/>
        <v>0</v>
      </c>
      <c r="G236" s="62">
        <f t="shared" si="18"/>
        <v>0</v>
      </c>
      <c r="H236" s="52">
        <f t="shared" si="18"/>
        <v>170000</v>
      </c>
      <c r="I236" s="93">
        <f t="shared" si="18"/>
        <v>0</v>
      </c>
      <c r="J236" s="93">
        <f t="shared" si="18"/>
        <v>0</v>
      </c>
      <c r="K236" s="93">
        <f t="shared" si="18"/>
        <v>0</v>
      </c>
      <c r="L236" s="534"/>
      <c r="M236" s="18"/>
      <c r="N236" s="455"/>
      <c r="O236" s="12"/>
      <c r="P236" s="13"/>
      <c r="Q236" s="147"/>
      <c r="R236" s="148"/>
      <c r="S236" s="148"/>
    </row>
    <row r="237" spans="1:19" s="149" customFormat="1" ht="1.5" customHeight="1">
      <c r="A237" s="14"/>
      <c r="B237" s="82"/>
      <c r="C237" s="94"/>
      <c r="D237" s="65"/>
      <c r="E237" s="69"/>
      <c r="F237" s="56"/>
      <c r="G237" s="65"/>
      <c r="H237" s="56"/>
      <c r="I237" s="87"/>
      <c r="J237" s="87"/>
      <c r="K237" s="87"/>
      <c r="L237" s="12"/>
      <c r="M237" s="12"/>
      <c r="N237" s="13"/>
      <c r="O237" s="12"/>
      <c r="P237" s="13"/>
      <c r="Q237" s="147"/>
      <c r="R237" s="148"/>
      <c r="S237" s="148"/>
    </row>
    <row r="238" spans="1:19" s="149" customFormat="1" ht="15" customHeight="1">
      <c r="A238" s="14"/>
      <c r="B238" s="82"/>
      <c r="C238" s="441" t="s">
        <v>263</v>
      </c>
      <c r="D238" s="102">
        <f>SUM(D202:D237)</f>
        <v>32734081.31</v>
      </c>
      <c r="E238" s="464"/>
      <c r="F238" s="58">
        <f aca="true" t="shared" si="19" ref="F238:K238">SUM(F202:F236)</f>
        <v>730915</v>
      </c>
      <c r="G238" s="63">
        <f t="shared" si="19"/>
        <v>148220</v>
      </c>
      <c r="H238" s="59">
        <f t="shared" si="19"/>
        <v>291721.99</v>
      </c>
      <c r="I238" s="58">
        <f t="shared" si="19"/>
        <v>0</v>
      </c>
      <c r="J238" s="58">
        <f t="shared" si="19"/>
        <v>0</v>
      </c>
      <c r="K238" s="66">
        <f t="shared" si="19"/>
        <v>31563224.32</v>
      </c>
      <c r="L238" s="568">
        <f>F238+G238+H238+I238+J238+K238</f>
        <v>32734081.31</v>
      </c>
      <c r="M238" s="12"/>
      <c r="N238" s="13"/>
      <c r="O238" s="12"/>
      <c r="P238" s="13"/>
      <c r="Q238" s="147"/>
      <c r="R238" s="148"/>
      <c r="S238" s="148"/>
    </row>
    <row r="239" spans="1:19" ht="1.5" customHeight="1">
      <c r="A239" s="1"/>
      <c r="B239" s="26"/>
      <c r="C239" s="30"/>
      <c r="D239" s="27"/>
      <c r="E239" s="70"/>
      <c r="F239" s="47"/>
      <c r="G239" s="47"/>
      <c r="H239" s="47"/>
      <c r="I239" s="47"/>
      <c r="J239" s="47"/>
      <c r="K239" s="49"/>
      <c r="L239" s="1"/>
      <c r="M239" s="1"/>
      <c r="N239" s="2"/>
      <c r="O239" s="1"/>
      <c r="P239" s="2"/>
      <c r="Q239" s="131"/>
      <c r="R239" s="127"/>
      <c r="S239" s="127"/>
    </row>
    <row r="240" spans="1:19" ht="18" customHeight="1">
      <c r="A240" s="1"/>
      <c r="B240" s="60" t="str">
        <f>B192</f>
        <v>san.aging148AAOE 09/06/16</v>
      </c>
      <c r="C240" s="30"/>
      <c r="D240" s="27"/>
      <c r="E240" s="70"/>
      <c r="F240" s="47"/>
      <c r="G240" s="47"/>
      <c r="H240" s="47"/>
      <c r="I240" s="47"/>
      <c r="J240" s="47"/>
      <c r="K240" s="546" t="s">
        <v>272</v>
      </c>
      <c r="L240" s="1"/>
      <c r="M240" s="1"/>
      <c r="N240" s="2"/>
      <c r="O240" s="1"/>
      <c r="P240" s="2"/>
      <c r="Q240" s="131"/>
      <c r="R240" s="127"/>
      <c r="S240" s="127"/>
    </row>
    <row r="241" spans="1:19" ht="8.25" customHeight="1" hidden="1">
      <c r="A241" s="1"/>
      <c r="B241" s="60"/>
      <c r="C241" s="30"/>
      <c r="D241" s="27"/>
      <c r="E241" s="70"/>
      <c r="F241" s="27"/>
      <c r="G241" s="27"/>
      <c r="H241" s="27"/>
      <c r="I241" s="27"/>
      <c r="J241" s="27"/>
      <c r="K241" s="61"/>
      <c r="L241" s="1"/>
      <c r="M241" s="1"/>
      <c r="N241" s="2"/>
      <c r="O241" s="1"/>
      <c r="P241" s="2"/>
      <c r="Q241" s="131"/>
      <c r="R241" s="127"/>
      <c r="S241" s="127"/>
    </row>
    <row r="242" spans="1:16" ht="17.25" customHeight="1">
      <c r="A242" s="665" t="str">
        <f>A1</f>
        <v>GENERAL FUND PROPER</v>
      </c>
      <c r="B242" s="665"/>
      <c r="C242" s="665"/>
      <c r="D242" s="665"/>
      <c r="E242" s="665"/>
      <c r="F242" s="665"/>
      <c r="G242" s="665"/>
      <c r="H242" s="665"/>
      <c r="I242" s="665"/>
      <c r="J242" s="665"/>
      <c r="K242" s="665"/>
      <c r="L242" s="80">
        <f>F238+G238+H238+I238+J238+K238</f>
        <v>32734081.31</v>
      </c>
      <c r="M242" s="26"/>
      <c r="N242" s="27"/>
      <c r="O242" s="26"/>
      <c r="P242" s="27"/>
    </row>
    <row r="243" spans="1:16" ht="2.25" customHeight="1" hidden="1">
      <c r="A243" s="26"/>
      <c r="B243" s="26"/>
      <c r="C243" s="30"/>
      <c r="D243" s="26"/>
      <c r="E243" s="80"/>
      <c r="F243" s="26"/>
      <c r="G243" s="26"/>
      <c r="H243" s="26"/>
      <c r="I243" s="26"/>
      <c r="J243" s="26"/>
      <c r="K243" s="26"/>
      <c r="L243" s="26"/>
      <c r="M243" s="26"/>
      <c r="N243" s="27"/>
      <c r="O243" s="26"/>
      <c r="P243" s="27"/>
    </row>
    <row r="244" spans="1:16" ht="15" customHeight="1">
      <c r="A244" s="628" t="str">
        <f>A3</f>
        <v>AGING OF ADVANCES TO OFFICERS AND EMPLOYEES</v>
      </c>
      <c r="B244" s="628"/>
      <c r="C244" s="628"/>
      <c r="D244" s="628"/>
      <c r="E244" s="628"/>
      <c r="F244" s="628"/>
      <c r="G244" s="628"/>
      <c r="H244" s="628"/>
      <c r="I244" s="628"/>
      <c r="J244" s="628"/>
      <c r="K244" s="628"/>
      <c r="L244" s="26"/>
      <c r="M244" s="26"/>
      <c r="N244" s="27"/>
      <c r="O244" s="26"/>
      <c r="P244" s="27"/>
    </row>
    <row r="245" spans="1:16" ht="1.5" customHeight="1">
      <c r="A245" s="26"/>
      <c r="B245" s="26"/>
      <c r="C245" s="30"/>
      <c r="D245" s="26"/>
      <c r="E245" s="80"/>
      <c r="F245" s="26"/>
      <c r="G245" s="26"/>
      <c r="H245" s="26"/>
      <c r="I245" s="26"/>
      <c r="J245" s="26"/>
      <c r="K245" s="26"/>
      <c r="L245" s="26"/>
      <c r="M245" s="26"/>
      <c r="N245" s="27"/>
      <c r="O245" s="26"/>
      <c r="P245" s="27"/>
    </row>
    <row r="246" spans="1:16" ht="11.25" customHeight="1">
      <c r="A246" s="666" t="str">
        <f>A5</f>
        <v>AS OF SEPTEMBER, 2018</v>
      </c>
      <c r="B246" s="666"/>
      <c r="C246" s="666"/>
      <c r="D246" s="666"/>
      <c r="E246" s="666"/>
      <c r="F246" s="666"/>
      <c r="G246" s="666"/>
      <c r="H246" s="666"/>
      <c r="I246" s="666"/>
      <c r="J246" s="666"/>
      <c r="K246" s="666"/>
      <c r="L246" s="26"/>
      <c r="M246" s="26"/>
      <c r="N246" s="27"/>
      <c r="O246" s="26"/>
      <c r="P246" s="27"/>
    </row>
    <row r="247" spans="1:19" ht="1.5" customHeight="1">
      <c r="A247" s="1"/>
      <c r="B247" s="26"/>
      <c r="C247" s="30"/>
      <c r="D247" s="26"/>
      <c r="E247" s="70"/>
      <c r="F247" s="26"/>
      <c r="G247" s="26"/>
      <c r="H247" s="26"/>
      <c r="I247" s="26"/>
      <c r="J247" s="26"/>
      <c r="K247" s="26"/>
      <c r="L247" s="1"/>
      <c r="M247" s="1"/>
      <c r="N247" s="2"/>
      <c r="O247" s="1"/>
      <c r="P247" s="2"/>
      <c r="Q247" s="131"/>
      <c r="R247" s="127"/>
      <c r="S247" s="127"/>
    </row>
    <row r="248" spans="1:19" ht="9.75" customHeight="1">
      <c r="A248" s="3"/>
      <c r="B248" s="37"/>
      <c r="C248" s="33"/>
      <c r="D248" s="38"/>
      <c r="E248" s="667" t="s">
        <v>199</v>
      </c>
      <c r="F248" s="630" t="s">
        <v>223</v>
      </c>
      <c r="G248" s="631"/>
      <c r="H248" s="631"/>
      <c r="I248" s="631"/>
      <c r="J248" s="631"/>
      <c r="K248" s="632"/>
      <c r="L248" s="1"/>
      <c r="M248" s="1"/>
      <c r="N248" s="2"/>
      <c r="O248" s="1"/>
      <c r="P248" s="2"/>
      <c r="Q248" s="131"/>
      <c r="R248" s="127"/>
      <c r="S248" s="127"/>
    </row>
    <row r="249" spans="1:19" s="135" customFormat="1" ht="12" customHeight="1">
      <c r="A249" s="17"/>
      <c r="B249" s="633" t="s">
        <v>0</v>
      </c>
      <c r="C249" s="85" t="s">
        <v>156</v>
      </c>
      <c r="D249" s="668" t="s">
        <v>1</v>
      </c>
      <c r="E249" s="663"/>
      <c r="F249" s="630" t="s">
        <v>218</v>
      </c>
      <c r="G249" s="631"/>
      <c r="H249" s="632"/>
      <c r="I249" s="630" t="s">
        <v>219</v>
      </c>
      <c r="J249" s="631"/>
      <c r="K249" s="632"/>
      <c r="L249" s="4"/>
      <c r="M249" s="4"/>
      <c r="N249" s="5"/>
      <c r="O249" s="4"/>
      <c r="P249" s="5"/>
      <c r="Q249" s="134"/>
      <c r="R249" s="133"/>
      <c r="S249" s="133"/>
    </row>
    <row r="250" spans="1:19" s="135" customFormat="1" ht="12" customHeight="1">
      <c r="A250" s="17"/>
      <c r="B250" s="633"/>
      <c r="C250" s="85" t="s">
        <v>157</v>
      </c>
      <c r="D250" s="633"/>
      <c r="E250" s="663"/>
      <c r="F250" s="90" t="s">
        <v>215</v>
      </c>
      <c r="G250" s="466" t="s">
        <v>216</v>
      </c>
      <c r="H250" s="104" t="s">
        <v>217</v>
      </c>
      <c r="I250" s="467" t="s">
        <v>220</v>
      </c>
      <c r="J250" s="467" t="s">
        <v>221</v>
      </c>
      <c r="K250" s="467" t="s">
        <v>222</v>
      </c>
      <c r="L250" s="4"/>
      <c r="M250" s="4"/>
      <c r="N250" s="5"/>
      <c r="O250" s="4"/>
      <c r="P250" s="5"/>
      <c r="Q250" s="134"/>
      <c r="R250" s="133"/>
      <c r="S250" s="133"/>
    </row>
    <row r="251" spans="1:19" ht="1.5" customHeight="1" hidden="1">
      <c r="A251" s="6"/>
      <c r="B251" s="42"/>
      <c r="C251" s="43"/>
      <c r="D251" s="44"/>
      <c r="E251" s="664"/>
      <c r="F251" s="468"/>
      <c r="G251" s="469"/>
      <c r="H251" s="468"/>
      <c r="I251" s="470"/>
      <c r="J251" s="470"/>
      <c r="K251" s="470"/>
      <c r="L251" s="1"/>
      <c r="M251" s="1"/>
      <c r="N251" s="2"/>
      <c r="O251" s="1"/>
      <c r="P251" s="2"/>
      <c r="Q251" s="131"/>
      <c r="R251" s="127"/>
      <c r="S251" s="127"/>
    </row>
    <row r="252" spans="1:19" ht="3.75" customHeight="1">
      <c r="A252" s="7"/>
      <c r="B252" s="34"/>
      <c r="C252" s="39"/>
      <c r="D252" s="47"/>
      <c r="E252" s="71"/>
      <c r="F252" s="48"/>
      <c r="G252" s="47"/>
      <c r="H252" s="48"/>
      <c r="I252" s="49"/>
      <c r="J252" s="49"/>
      <c r="K252" s="49"/>
      <c r="L252" s="1"/>
      <c r="M252" s="1"/>
      <c r="N252" s="2"/>
      <c r="O252" s="1"/>
      <c r="P252" s="2"/>
      <c r="Q252" s="131"/>
      <c r="R252" s="127"/>
      <c r="S252" s="127"/>
    </row>
    <row r="253" spans="1:19" s="149" customFormat="1" ht="13.5" customHeight="1">
      <c r="A253" s="10"/>
      <c r="B253" s="34" t="str">
        <f aca="true" t="shared" si="20" ref="B253:K262">B563</f>
        <v>Paderanga, Miguel</v>
      </c>
      <c r="C253" s="86">
        <f t="shared" si="20"/>
        <v>38189</v>
      </c>
      <c r="D253" s="62">
        <f t="shared" si="20"/>
        <v>1500</v>
      </c>
      <c r="E253" s="471">
        <f t="shared" si="20"/>
        <v>0</v>
      </c>
      <c r="F253" s="52">
        <f t="shared" si="20"/>
        <v>0</v>
      </c>
      <c r="G253" s="62">
        <f t="shared" si="20"/>
        <v>0</v>
      </c>
      <c r="H253" s="52">
        <f t="shared" si="20"/>
        <v>0</v>
      </c>
      <c r="I253" s="93">
        <f t="shared" si="20"/>
        <v>0</v>
      </c>
      <c r="J253" s="93">
        <f t="shared" si="20"/>
        <v>0</v>
      </c>
      <c r="K253" s="93">
        <f t="shared" si="20"/>
        <v>1500</v>
      </c>
      <c r="L253" s="428"/>
      <c r="M253" s="18"/>
      <c r="N253" s="270"/>
      <c r="O253" s="12"/>
      <c r="P253" s="13"/>
      <c r="Q253" s="147"/>
      <c r="R253" s="148"/>
      <c r="S253" s="148"/>
    </row>
    <row r="254" spans="1:19" s="149" customFormat="1" ht="13.5" customHeight="1">
      <c r="A254" s="10"/>
      <c r="B254" s="34" t="str">
        <f t="shared" si="20"/>
        <v>Paderanga, Miguel</v>
      </c>
      <c r="C254" s="86">
        <f t="shared" si="20"/>
        <v>28296</v>
      </c>
      <c r="D254" s="62">
        <f t="shared" si="20"/>
        <v>837</v>
      </c>
      <c r="E254" s="68">
        <f t="shared" si="20"/>
        <v>0</v>
      </c>
      <c r="F254" s="52">
        <f t="shared" si="20"/>
        <v>0</v>
      </c>
      <c r="G254" s="62">
        <f t="shared" si="20"/>
        <v>0</v>
      </c>
      <c r="H254" s="52">
        <f t="shared" si="20"/>
        <v>0</v>
      </c>
      <c r="I254" s="93">
        <f t="shared" si="20"/>
        <v>0</v>
      </c>
      <c r="J254" s="123">
        <f t="shared" si="20"/>
        <v>0</v>
      </c>
      <c r="K254" s="93">
        <f t="shared" si="20"/>
        <v>837</v>
      </c>
      <c r="L254" s="309"/>
      <c r="M254" s="18"/>
      <c r="N254" s="270"/>
      <c r="O254" s="12"/>
      <c r="P254" s="13"/>
      <c r="Q254" s="147"/>
      <c r="R254" s="148"/>
      <c r="S254" s="148"/>
    </row>
    <row r="255" spans="1:19" s="149" customFormat="1" ht="12.75" customHeight="1">
      <c r="A255" s="10"/>
      <c r="B255" s="34" t="str">
        <f t="shared" si="20"/>
        <v>Pador, Rosemarie</v>
      </c>
      <c r="C255" s="86">
        <f t="shared" si="20"/>
        <v>43276</v>
      </c>
      <c r="D255" s="62">
        <f t="shared" si="20"/>
        <v>54600</v>
      </c>
      <c r="E255" s="68" t="str">
        <f t="shared" si="20"/>
        <v>travel</v>
      </c>
      <c r="F255" s="52">
        <f t="shared" si="20"/>
        <v>0</v>
      </c>
      <c r="G255" s="62">
        <f t="shared" si="20"/>
        <v>54600</v>
      </c>
      <c r="H255" s="52">
        <f t="shared" si="20"/>
        <v>0</v>
      </c>
      <c r="I255" s="93">
        <f t="shared" si="20"/>
        <v>0</v>
      </c>
      <c r="J255" s="93">
        <f t="shared" si="20"/>
        <v>0</v>
      </c>
      <c r="K255" s="93">
        <f t="shared" si="20"/>
        <v>0</v>
      </c>
      <c r="L255" s="295"/>
      <c r="M255" s="18"/>
      <c r="N255" s="270"/>
      <c r="O255" s="12"/>
      <c r="P255" s="13"/>
      <c r="Q255" s="147"/>
      <c r="R255" s="148"/>
      <c r="S255" s="148"/>
    </row>
    <row r="256" spans="1:19" s="149" customFormat="1" ht="12.75" customHeight="1">
      <c r="A256" s="10"/>
      <c r="B256" s="34" t="str">
        <f t="shared" si="20"/>
        <v>Pagalan, Elizabeth</v>
      </c>
      <c r="C256" s="86">
        <f t="shared" si="20"/>
        <v>36745</v>
      </c>
      <c r="D256" s="62">
        <f t="shared" si="20"/>
        <v>700</v>
      </c>
      <c r="E256" s="68">
        <f t="shared" si="20"/>
        <v>0</v>
      </c>
      <c r="F256" s="52">
        <f t="shared" si="20"/>
        <v>0</v>
      </c>
      <c r="G256" s="62">
        <f t="shared" si="20"/>
        <v>0</v>
      </c>
      <c r="H256" s="52">
        <f t="shared" si="20"/>
        <v>0</v>
      </c>
      <c r="I256" s="93">
        <f t="shared" si="20"/>
        <v>0</v>
      </c>
      <c r="J256" s="123">
        <f t="shared" si="20"/>
        <v>0</v>
      </c>
      <c r="K256" s="93">
        <f t="shared" si="20"/>
        <v>700</v>
      </c>
      <c r="L256" s="295"/>
      <c r="M256" s="18"/>
      <c r="N256" s="270"/>
      <c r="O256" s="12"/>
      <c r="P256" s="13"/>
      <c r="Q256" s="147"/>
      <c r="R256" s="148"/>
      <c r="S256" s="148"/>
    </row>
    <row r="257" spans="1:19" s="149" customFormat="1" ht="12.75" customHeight="1">
      <c r="A257" s="10"/>
      <c r="B257" s="34" t="str">
        <f t="shared" si="20"/>
        <v>Pagaran, Mikel Carlo</v>
      </c>
      <c r="C257" s="86">
        <f t="shared" si="20"/>
        <v>36014</v>
      </c>
      <c r="D257" s="62">
        <f t="shared" si="20"/>
        <v>11700</v>
      </c>
      <c r="E257" s="68" t="str">
        <f t="shared" si="20"/>
        <v>travel</v>
      </c>
      <c r="F257" s="52">
        <f t="shared" si="20"/>
        <v>0</v>
      </c>
      <c r="G257" s="62">
        <f t="shared" si="20"/>
        <v>0</v>
      </c>
      <c r="H257" s="52">
        <f t="shared" si="20"/>
        <v>0</v>
      </c>
      <c r="I257" s="93">
        <f t="shared" si="20"/>
        <v>0</v>
      </c>
      <c r="J257" s="93">
        <f t="shared" si="20"/>
        <v>0</v>
      </c>
      <c r="K257" s="93">
        <f t="shared" si="20"/>
        <v>11700</v>
      </c>
      <c r="L257" s="252"/>
      <c r="M257" s="18"/>
      <c r="N257" s="270"/>
      <c r="O257" s="12"/>
      <c r="P257" s="13"/>
      <c r="Q257" s="147"/>
      <c r="R257" s="148"/>
      <c r="S257" s="148"/>
    </row>
    <row r="258" spans="1:19" s="149" customFormat="1" ht="12.75" customHeight="1">
      <c r="A258" s="10"/>
      <c r="B258" s="34" t="str">
        <f t="shared" si="20"/>
        <v>Pajara, Richeli</v>
      </c>
      <c r="C258" s="86">
        <f t="shared" si="20"/>
        <v>43165</v>
      </c>
      <c r="D258" s="62">
        <f t="shared" si="20"/>
        <v>40000</v>
      </c>
      <c r="E258" s="68" t="str">
        <f t="shared" si="20"/>
        <v>summer class</v>
      </c>
      <c r="F258" s="88">
        <f t="shared" si="20"/>
        <v>0</v>
      </c>
      <c r="G258" s="62">
        <f t="shared" si="20"/>
        <v>0</v>
      </c>
      <c r="H258" s="52">
        <f t="shared" si="20"/>
        <v>40000</v>
      </c>
      <c r="I258" s="93">
        <f t="shared" si="20"/>
        <v>0</v>
      </c>
      <c r="J258" s="93">
        <f t="shared" si="20"/>
        <v>0</v>
      </c>
      <c r="K258" s="93">
        <f t="shared" si="20"/>
        <v>0</v>
      </c>
      <c r="L258" s="287"/>
      <c r="M258" s="18"/>
      <c r="N258" s="269"/>
      <c r="O258" s="12"/>
      <c r="P258" s="13"/>
      <c r="Q258" s="147"/>
      <c r="R258" s="148"/>
      <c r="S258" s="148"/>
    </row>
    <row r="259" spans="1:19" s="149" customFormat="1" ht="13.5" customHeight="1">
      <c r="A259" s="10"/>
      <c r="B259" s="34" t="str">
        <f t="shared" si="20"/>
        <v>Palanan, Elizalda</v>
      </c>
      <c r="C259" s="86">
        <f t="shared" si="20"/>
        <v>43356</v>
      </c>
      <c r="D259" s="62">
        <f t="shared" si="20"/>
        <v>125000</v>
      </c>
      <c r="E259" s="68" t="str">
        <f t="shared" si="20"/>
        <v>Gender Dev't.</v>
      </c>
      <c r="F259" s="52">
        <f t="shared" si="20"/>
        <v>125000</v>
      </c>
      <c r="G259" s="62">
        <f t="shared" si="20"/>
        <v>0</v>
      </c>
      <c r="H259" s="52">
        <f t="shared" si="20"/>
        <v>0</v>
      </c>
      <c r="I259" s="93">
        <f t="shared" si="20"/>
        <v>0</v>
      </c>
      <c r="J259" s="93">
        <f t="shared" si="20"/>
        <v>0</v>
      </c>
      <c r="K259" s="93">
        <f t="shared" si="20"/>
        <v>0</v>
      </c>
      <c r="L259" s="419"/>
      <c r="M259" s="18"/>
      <c r="N259" s="269"/>
      <c r="O259" s="12"/>
      <c r="P259" s="13"/>
      <c r="Q259" s="147"/>
      <c r="R259" s="148"/>
      <c r="S259" s="148"/>
    </row>
    <row r="260" spans="1:19" s="149" customFormat="1" ht="13.5" customHeight="1">
      <c r="A260" s="10"/>
      <c r="B260" s="34" t="str">
        <f t="shared" si="20"/>
        <v>Panganiban, Jo-Michael</v>
      </c>
      <c r="C260" s="86">
        <f t="shared" si="20"/>
        <v>39239</v>
      </c>
      <c r="D260" s="62">
        <f t="shared" si="20"/>
        <v>2400</v>
      </c>
      <c r="E260" s="68" t="str">
        <f t="shared" si="20"/>
        <v>travel</v>
      </c>
      <c r="F260" s="52">
        <f t="shared" si="20"/>
        <v>0</v>
      </c>
      <c r="G260" s="62">
        <f t="shared" si="20"/>
        <v>0</v>
      </c>
      <c r="H260" s="52">
        <f t="shared" si="20"/>
        <v>0</v>
      </c>
      <c r="I260" s="93">
        <f t="shared" si="20"/>
        <v>0</v>
      </c>
      <c r="J260" s="460">
        <f t="shared" si="20"/>
        <v>0</v>
      </c>
      <c r="K260" s="93">
        <f t="shared" si="20"/>
        <v>2400</v>
      </c>
      <c r="L260" s="285"/>
      <c r="M260" s="18"/>
      <c r="N260" s="270"/>
      <c r="O260" s="12"/>
      <c r="P260" s="13"/>
      <c r="Q260" s="147"/>
      <c r="R260" s="148"/>
      <c r="S260" s="148"/>
    </row>
    <row r="261" spans="1:19" s="149" customFormat="1" ht="13.5" customHeight="1">
      <c r="A261" s="10"/>
      <c r="B261" s="34" t="str">
        <f t="shared" si="20"/>
        <v>Pantanosas, Frederick</v>
      </c>
      <c r="C261" s="86">
        <f t="shared" si="20"/>
        <v>40087</v>
      </c>
      <c r="D261" s="62">
        <f t="shared" si="20"/>
        <v>196.6</v>
      </c>
      <c r="E261" s="68">
        <f t="shared" si="20"/>
        <v>0</v>
      </c>
      <c r="F261" s="52">
        <f t="shared" si="20"/>
        <v>0</v>
      </c>
      <c r="G261" s="62">
        <f t="shared" si="20"/>
        <v>0</v>
      </c>
      <c r="H261" s="52">
        <f t="shared" si="20"/>
        <v>0</v>
      </c>
      <c r="I261" s="93">
        <f t="shared" si="20"/>
        <v>0</v>
      </c>
      <c r="J261" s="93">
        <f t="shared" si="20"/>
        <v>0</v>
      </c>
      <c r="K261" s="93">
        <f t="shared" si="20"/>
        <v>196.6</v>
      </c>
      <c r="L261" s="285"/>
      <c r="M261" s="18"/>
      <c r="N261" s="270"/>
      <c r="O261" s="12"/>
      <c r="P261" s="13"/>
      <c r="Q261" s="147"/>
      <c r="R261" s="148"/>
      <c r="S261" s="148"/>
    </row>
    <row r="262" spans="1:17" s="345" customFormat="1" ht="15.75">
      <c r="A262" s="472"/>
      <c r="B262" s="365" t="str">
        <f>B572</f>
        <v>Parrado, Aleth</v>
      </c>
      <c r="C262" s="335">
        <f>C572</f>
        <v>36070</v>
      </c>
      <c r="D262" s="285">
        <f>D572</f>
        <v>4040</v>
      </c>
      <c r="E262" s="289" t="s">
        <v>224</v>
      </c>
      <c r="F262" s="52">
        <f>F572</f>
        <v>0</v>
      </c>
      <c r="G262" s="48"/>
      <c r="H262" s="52">
        <f t="shared" si="20"/>
        <v>0</v>
      </c>
      <c r="I262" s="473"/>
      <c r="J262" s="548"/>
      <c r="K262" s="474">
        <f>K572</f>
        <v>4040</v>
      </c>
      <c r="L262" s="428"/>
      <c r="M262" s="331"/>
      <c r="N262" s="270"/>
      <c r="O262" s="270"/>
      <c r="P262" s="253"/>
      <c r="Q262" s="344"/>
    </row>
    <row r="263" spans="1:19" s="149" customFormat="1" ht="13.5" customHeight="1">
      <c r="A263" s="10"/>
      <c r="B263" s="34" t="str">
        <f aca="true" t="shared" si="21" ref="B263:K278">B573</f>
        <v>Peñalosa, Allyn</v>
      </c>
      <c r="C263" s="86">
        <f t="shared" si="21"/>
        <v>43301</v>
      </c>
      <c r="D263" s="62">
        <f t="shared" si="21"/>
        <v>643282</v>
      </c>
      <c r="E263" s="68" t="str">
        <f t="shared" si="21"/>
        <v>educ.tour</v>
      </c>
      <c r="F263" s="52">
        <f t="shared" si="21"/>
        <v>0</v>
      </c>
      <c r="G263" s="62">
        <f t="shared" si="21"/>
        <v>643282</v>
      </c>
      <c r="H263" s="52">
        <f t="shared" si="21"/>
        <v>0</v>
      </c>
      <c r="I263" s="93">
        <f t="shared" si="21"/>
        <v>0</v>
      </c>
      <c r="J263" s="93">
        <f t="shared" si="21"/>
        <v>0</v>
      </c>
      <c r="K263" s="93">
        <f t="shared" si="21"/>
        <v>0</v>
      </c>
      <c r="L263" s="285"/>
      <c r="M263" s="18"/>
      <c r="N263" s="270"/>
      <c r="O263" s="12"/>
      <c r="P263" s="13"/>
      <c r="Q263" s="147"/>
      <c r="R263" s="148"/>
      <c r="S263" s="148"/>
    </row>
    <row r="264" spans="1:19" s="149" customFormat="1" ht="13.5" customHeight="1">
      <c r="A264" s="10"/>
      <c r="B264" s="34" t="str">
        <f t="shared" si="21"/>
        <v>Pimentel, Cirilo</v>
      </c>
      <c r="C264" s="86">
        <f t="shared" si="21"/>
        <v>40508</v>
      </c>
      <c r="D264" s="62">
        <f t="shared" si="21"/>
        <v>11720</v>
      </c>
      <c r="E264" s="68" t="str">
        <f t="shared" si="21"/>
        <v>travel</v>
      </c>
      <c r="F264" s="52">
        <f t="shared" si="21"/>
        <v>0</v>
      </c>
      <c r="G264" s="62">
        <f t="shared" si="21"/>
        <v>0</v>
      </c>
      <c r="H264" s="52">
        <f t="shared" si="21"/>
        <v>0</v>
      </c>
      <c r="I264" s="93">
        <f t="shared" si="21"/>
        <v>0</v>
      </c>
      <c r="J264" s="93">
        <f t="shared" si="21"/>
        <v>0</v>
      </c>
      <c r="K264" s="93">
        <f t="shared" si="21"/>
        <v>11720</v>
      </c>
      <c r="L264" s="293"/>
      <c r="M264" s="18"/>
      <c r="N264" s="270"/>
      <c r="O264" s="12"/>
      <c r="P264" s="13"/>
      <c r="Q264" s="147"/>
      <c r="R264" s="148"/>
      <c r="S264" s="148"/>
    </row>
    <row r="265" spans="1:19" s="149" customFormat="1" ht="13.5" customHeight="1">
      <c r="A265" s="10"/>
      <c r="B265" s="34" t="str">
        <f t="shared" si="21"/>
        <v>Pineda, Daniel</v>
      </c>
      <c r="C265" s="86">
        <f t="shared" si="21"/>
        <v>35947</v>
      </c>
      <c r="D265" s="62">
        <f t="shared" si="21"/>
        <v>19</v>
      </c>
      <c r="E265" s="68">
        <f t="shared" si="21"/>
        <v>0</v>
      </c>
      <c r="F265" s="52">
        <f t="shared" si="21"/>
        <v>0</v>
      </c>
      <c r="G265" s="62">
        <f t="shared" si="21"/>
        <v>0</v>
      </c>
      <c r="H265" s="52">
        <f t="shared" si="21"/>
        <v>0</v>
      </c>
      <c r="I265" s="93">
        <f t="shared" si="21"/>
        <v>0</v>
      </c>
      <c r="J265" s="93">
        <f t="shared" si="21"/>
        <v>0</v>
      </c>
      <c r="K265" s="93">
        <f t="shared" si="21"/>
        <v>19</v>
      </c>
      <c r="L265" s="284"/>
      <c r="M265" s="18"/>
      <c r="N265" s="270"/>
      <c r="O265" s="12"/>
      <c r="P265" s="13"/>
      <c r="Q265" s="147"/>
      <c r="R265" s="148"/>
      <c r="S265" s="148"/>
    </row>
    <row r="266" spans="1:19" s="149" customFormat="1" ht="13.5" customHeight="1">
      <c r="A266" s="10"/>
      <c r="B266" s="34" t="str">
        <f t="shared" si="21"/>
        <v>Pioquinto, Melina</v>
      </c>
      <c r="C266" s="86">
        <f t="shared" si="21"/>
        <v>40688</v>
      </c>
      <c r="D266" s="62">
        <f t="shared" si="21"/>
        <v>26000</v>
      </c>
      <c r="E266" s="68" t="str">
        <f t="shared" si="21"/>
        <v>DEFRAY DURING REG.SESSIONS</v>
      </c>
      <c r="F266" s="52">
        <f t="shared" si="21"/>
        <v>0</v>
      </c>
      <c r="G266" s="62">
        <f t="shared" si="21"/>
        <v>0</v>
      </c>
      <c r="H266" s="52">
        <f t="shared" si="21"/>
        <v>0</v>
      </c>
      <c r="I266" s="93">
        <f t="shared" si="21"/>
        <v>0</v>
      </c>
      <c r="J266" s="93">
        <f t="shared" si="21"/>
        <v>0</v>
      </c>
      <c r="K266" s="93">
        <f t="shared" si="21"/>
        <v>26000</v>
      </c>
      <c r="L266" s="285"/>
      <c r="M266" s="18"/>
      <c r="N266" s="270"/>
      <c r="O266" s="12"/>
      <c r="P266" s="13"/>
      <c r="Q266" s="147"/>
      <c r="R266" s="148"/>
      <c r="S266" s="148"/>
    </row>
    <row r="267" spans="1:19" s="149" customFormat="1" ht="13.5" customHeight="1">
      <c r="A267" s="10"/>
      <c r="B267" s="34" t="str">
        <f t="shared" si="21"/>
        <v>Porlares, Jose Manolo</v>
      </c>
      <c r="C267" s="86">
        <f t="shared" si="21"/>
        <v>37470</v>
      </c>
      <c r="D267" s="62">
        <f t="shared" si="21"/>
        <v>900</v>
      </c>
      <c r="E267" s="68" t="str">
        <f t="shared" si="21"/>
        <v>travel</v>
      </c>
      <c r="F267" s="52">
        <f t="shared" si="21"/>
        <v>0</v>
      </c>
      <c r="G267" s="62">
        <f t="shared" si="21"/>
        <v>0</v>
      </c>
      <c r="H267" s="52">
        <f t="shared" si="21"/>
        <v>0</v>
      </c>
      <c r="I267" s="93">
        <f t="shared" si="21"/>
        <v>0</v>
      </c>
      <c r="J267" s="93">
        <f t="shared" si="21"/>
        <v>0</v>
      </c>
      <c r="K267" s="93">
        <f t="shared" si="21"/>
        <v>900</v>
      </c>
      <c r="L267" s="307"/>
      <c r="M267" s="18"/>
      <c r="N267" s="270"/>
      <c r="O267" s="12"/>
      <c r="P267" s="13"/>
      <c r="Q267" s="147"/>
      <c r="R267" s="148"/>
      <c r="S267" s="148"/>
    </row>
    <row r="268" spans="1:19" s="149" customFormat="1" ht="13.5" customHeight="1">
      <c r="A268" s="10"/>
      <c r="B268" s="34" t="str">
        <f t="shared" si="21"/>
        <v>Quilab, Charlotte</v>
      </c>
      <c r="C268" s="86">
        <f t="shared" si="21"/>
        <v>43164</v>
      </c>
      <c r="D268" s="62">
        <f t="shared" si="21"/>
        <v>576200</v>
      </c>
      <c r="E268" s="68" t="str">
        <f t="shared" si="21"/>
        <v>ELITE</v>
      </c>
      <c r="F268" s="52">
        <f t="shared" si="21"/>
        <v>0</v>
      </c>
      <c r="G268" s="62">
        <f t="shared" si="21"/>
        <v>0</v>
      </c>
      <c r="H268" s="52">
        <f t="shared" si="21"/>
        <v>576200</v>
      </c>
      <c r="I268" s="93">
        <f t="shared" si="21"/>
        <v>0</v>
      </c>
      <c r="J268" s="93">
        <f t="shared" si="21"/>
        <v>0</v>
      </c>
      <c r="K268" s="93">
        <f t="shared" si="21"/>
        <v>0</v>
      </c>
      <c r="L268" s="252"/>
      <c r="M268" s="18"/>
      <c r="N268" s="270"/>
      <c r="O268" s="12"/>
      <c r="P268" s="13"/>
      <c r="Q268" s="147"/>
      <c r="R268" s="148"/>
      <c r="S268" s="148"/>
    </row>
    <row r="269" spans="1:19" s="149" customFormat="1" ht="13.5" customHeight="1">
      <c r="A269" s="10"/>
      <c r="B269" s="34" t="str">
        <f t="shared" si="21"/>
        <v>Quilab, Shavel</v>
      </c>
      <c r="C269" s="86">
        <f t="shared" si="21"/>
        <v>43326</v>
      </c>
      <c r="D269" s="62">
        <f t="shared" si="21"/>
        <v>5813.56</v>
      </c>
      <c r="E269" s="68" t="str">
        <f t="shared" si="21"/>
        <v>travel</v>
      </c>
      <c r="F269" s="52">
        <f t="shared" si="21"/>
        <v>0</v>
      </c>
      <c r="G269" s="62">
        <f t="shared" si="21"/>
        <v>5813.56</v>
      </c>
      <c r="H269" s="52">
        <f t="shared" si="21"/>
        <v>0</v>
      </c>
      <c r="I269" s="93">
        <f t="shared" si="21"/>
        <v>0</v>
      </c>
      <c r="J269" s="93">
        <f t="shared" si="21"/>
        <v>0</v>
      </c>
      <c r="K269" s="93">
        <f t="shared" si="21"/>
        <v>0</v>
      </c>
      <c r="L269" s="285"/>
      <c r="M269" s="18"/>
      <c r="N269" s="269"/>
      <c r="O269" s="12"/>
      <c r="P269" s="13"/>
      <c r="Q269" s="147"/>
      <c r="R269" s="148"/>
      <c r="S269" s="148"/>
    </row>
    <row r="270" spans="1:19" s="149" customFormat="1" ht="13.5" customHeight="1">
      <c r="A270" s="10"/>
      <c r="B270" s="365" t="str">
        <f t="shared" si="21"/>
        <v>Rabe, Zorobabel</v>
      </c>
      <c r="C270" s="86">
        <f t="shared" si="21"/>
        <v>43005</v>
      </c>
      <c r="D270" s="62">
        <f t="shared" si="21"/>
        <v>162249.8</v>
      </c>
      <c r="E270" s="68" t="str">
        <f t="shared" si="21"/>
        <v>travel</v>
      </c>
      <c r="F270" s="52">
        <f t="shared" si="21"/>
        <v>0</v>
      </c>
      <c r="G270" s="62">
        <f t="shared" si="21"/>
        <v>0</v>
      </c>
      <c r="H270" s="52">
        <f t="shared" si="21"/>
        <v>162249.8</v>
      </c>
      <c r="I270" s="93">
        <f t="shared" si="21"/>
        <v>0</v>
      </c>
      <c r="J270" s="93">
        <f t="shared" si="21"/>
        <v>0</v>
      </c>
      <c r="K270" s="93">
        <f t="shared" si="21"/>
        <v>0</v>
      </c>
      <c r="L270" s="285"/>
      <c r="M270" s="18"/>
      <c r="N270" s="347"/>
      <c r="O270" s="12"/>
      <c r="P270" s="13"/>
      <c r="Q270" s="147"/>
      <c r="R270" s="148"/>
      <c r="S270" s="148"/>
    </row>
    <row r="271" spans="1:19" s="149" customFormat="1" ht="13.5" customHeight="1">
      <c r="A271" s="10"/>
      <c r="B271" s="444" t="str">
        <f t="shared" si="21"/>
        <v>Rakim, Alaika</v>
      </c>
      <c r="C271" s="475">
        <f t="shared" si="21"/>
        <v>36160</v>
      </c>
      <c r="D271" s="93">
        <f t="shared" si="21"/>
        <v>16.13</v>
      </c>
      <c r="E271" s="68">
        <f t="shared" si="21"/>
        <v>0</v>
      </c>
      <c r="F271" s="52">
        <f t="shared" si="21"/>
        <v>0</v>
      </c>
      <c r="G271" s="52">
        <f t="shared" si="21"/>
        <v>0</v>
      </c>
      <c r="H271" s="52">
        <f t="shared" si="21"/>
        <v>0</v>
      </c>
      <c r="I271" s="52">
        <f t="shared" si="21"/>
        <v>0</v>
      </c>
      <c r="J271" s="52">
        <f t="shared" si="21"/>
        <v>0</v>
      </c>
      <c r="K271" s="52">
        <f t="shared" si="21"/>
        <v>16.13</v>
      </c>
      <c r="L271" s="419"/>
      <c r="M271" s="18"/>
      <c r="N271" s="13"/>
      <c r="O271" s="12"/>
      <c r="P271" s="13"/>
      <c r="Q271" s="147"/>
      <c r="R271" s="148"/>
      <c r="S271" s="148"/>
    </row>
    <row r="272" spans="1:19" s="149" customFormat="1" ht="13.5" customHeight="1">
      <c r="A272" s="10"/>
      <c r="B272" s="444" t="str">
        <f t="shared" si="21"/>
        <v>Ranoja, Felix</v>
      </c>
      <c r="C272" s="475">
        <f t="shared" si="21"/>
        <v>37764</v>
      </c>
      <c r="D272" s="93">
        <f t="shared" si="21"/>
        <v>1900</v>
      </c>
      <c r="E272" s="68" t="str">
        <f t="shared" si="21"/>
        <v>travel</v>
      </c>
      <c r="F272" s="92">
        <f t="shared" si="21"/>
        <v>0</v>
      </c>
      <c r="G272" s="92">
        <f t="shared" si="21"/>
        <v>0</v>
      </c>
      <c r="H272" s="92">
        <f t="shared" si="21"/>
        <v>0</v>
      </c>
      <c r="I272" s="52">
        <f t="shared" si="21"/>
        <v>0</v>
      </c>
      <c r="J272" s="52">
        <f t="shared" si="21"/>
        <v>0</v>
      </c>
      <c r="K272" s="52">
        <f t="shared" si="21"/>
        <v>1900</v>
      </c>
      <c r="L272" s="284"/>
      <c r="M272" s="18"/>
      <c r="N272" s="13"/>
      <c r="O272" s="12"/>
      <c r="P272" s="13"/>
      <c r="Q272" s="147"/>
      <c r="R272" s="148"/>
      <c r="S272" s="148"/>
    </row>
    <row r="273" spans="1:19" s="149" customFormat="1" ht="13.5" customHeight="1">
      <c r="A273" s="10"/>
      <c r="B273" s="444" t="str">
        <f t="shared" si="21"/>
        <v>Ratunil, June Eliseo</v>
      </c>
      <c r="C273" s="475">
        <f t="shared" si="21"/>
        <v>43299</v>
      </c>
      <c r="D273" s="93">
        <f t="shared" si="21"/>
        <v>18600</v>
      </c>
      <c r="E273" s="68" t="str">
        <f t="shared" si="21"/>
        <v>travel</v>
      </c>
      <c r="F273" s="52">
        <f t="shared" si="21"/>
        <v>0</v>
      </c>
      <c r="G273" s="52">
        <f t="shared" si="21"/>
        <v>18600</v>
      </c>
      <c r="H273" s="52">
        <f t="shared" si="21"/>
        <v>0</v>
      </c>
      <c r="I273" s="52">
        <f t="shared" si="21"/>
        <v>0</v>
      </c>
      <c r="J273" s="52">
        <f t="shared" si="21"/>
        <v>0</v>
      </c>
      <c r="K273" s="52">
        <f t="shared" si="21"/>
        <v>0</v>
      </c>
      <c r="L273" s="282"/>
      <c r="M273" s="18"/>
      <c r="N273" s="13"/>
      <c r="O273" s="12"/>
      <c r="P273" s="13"/>
      <c r="Q273" s="147"/>
      <c r="R273" s="148"/>
      <c r="S273" s="148"/>
    </row>
    <row r="274" spans="1:19" s="149" customFormat="1" ht="13.5" customHeight="1">
      <c r="A274" s="10"/>
      <c r="B274" s="444" t="str">
        <f t="shared" si="21"/>
        <v>Redera, Carmen - DILG</v>
      </c>
      <c r="C274" s="475">
        <f t="shared" si="21"/>
        <v>36195</v>
      </c>
      <c r="D274" s="93">
        <f t="shared" si="21"/>
        <v>10000</v>
      </c>
      <c r="E274" s="68" t="str">
        <f t="shared" si="21"/>
        <v>gasoline</v>
      </c>
      <c r="F274" s="52">
        <f t="shared" si="21"/>
        <v>0</v>
      </c>
      <c r="G274" s="52">
        <f t="shared" si="21"/>
        <v>0</v>
      </c>
      <c r="H274" s="52">
        <f t="shared" si="21"/>
        <v>0</v>
      </c>
      <c r="I274" s="52">
        <f t="shared" si="21"/>
        <v>0</v>
      </c>
      <c r="J274" s="88">
        <f t="shared" si="21"/>
        <v>0</v>
      </c>
      <c r="K274" s="52">
        <f t="shared" si="21"/>
        <v>10000</v>
      </c>
      <c r="L274" s="285"/>
      <c r="M274" s="18"/>
      <c r="N274" s="13"/>
      <c r="O274" s="12"/>
      <c r="P274" s="13"/>
      <c r="Q274" s="147"/>
      <c r="R274" s="148"/>
      <c r="S274" s="148"/>
    </row>
    <row r="275" spans="1:19" s="149" customFormat="1" ht="13.5" customHeight="1">
      <c r="A275" s="10"/>
      <c r="B275" s="444" t="str">
        <f t="shared" si="21"/>
        <v>Regalado, Eduardo</v>
      </c>
      <c r="C275" s="475">
        <f t="shared" si="21"/>
        <v>42965</v>
      </c>
      <c r="D275" s="93">
        <f t="shared" si="21"/>
        <v>-70</v>
      </c>
      <c r="E275" s="68" t="str">
        <f t="shared" si="21"/>
        <v>tev, supplies</v>
      </c>
      <c r="F275" s="52">
        <f t="shared" si="21"/>
        <v>0</v>
      </c>
      <c r="G275" s="52">
        <f t="shared" si="21"/>
        <v>0</v>
      </c>
      <c r="H275" s="52">
        <f t="shared" si="21"/>
        <v>0</v>
      </c>
      <c r="I275" s="52">
        <f t="shared" si="21"/>
        <v>-70</v>
      </c>
      <c r="J275" s="52">
        <f t="shared" si="21"/>
        <v>0</v>
      </c>
      <c r="K275" s="52">
        <f t="shared" si="21"/>
        <v>0</v>
      </c>
      <c r="L275" s="285"/>
      <c r="M275" s="18"/>
      <c r="N275" s="13"/>
      <c r="O275" s="12"/>
      <c r="P275" s="13"/>
      <c r="Q275" s="147"/>
      <c r="R275" s="148"/>
      <c r="S275" s="148"/>
    </row>
    <row r="276" spans="1:19" s="149" customFormat="1" ht="13.5" customHeight="1">
      <c r="A276" s="10"/>
      <c r="B276" s="444" t="str">
        <f t="shared" si="21"/>
        <v>Rivera, Maricel</v>
      </c>
      <c r="C276" s="475">
        <f t="shared" si="21"/>
        <v>40991</v>
      </c>
      <c r="D276" s="93">
        <f t="shared" si="21"/>
        <v>20000</v>
      </c>
      <c r="E276" s="68" t="str">
        <f t="shared" si="21"/>
        <v>Mis.Or Prov'l.Housing proj.</v>
      </c>
      <c r="F276" s="52">
        <f t="shared" si="21"/>
        <v>0</v>
      </c>
      <c r="G276" s="52">
        <f t="shared" si="21"/>
        <v>0</v>
      </c>
      <c r="H276" s="52">
        <f t="shared" si="21"/>
        <v>0</v>
      </c>
      <c r="I276" s="52">
        <f t="shared" si="21"/>
        <v>0</v>
      </c>
      <c r="J276" s="88">
        <f t="shared" si="21"/>
        <v>0</v>
      </c>
      <c r="K276" s="52">
        <f t="shared" si="21"/>
        <v>20000</v>
      </c>
      <c r="L276" s="285"/>
      <c r="M276" s="18"/>
      <c r="N276" s="13"/>
      <c r="O276" s="12"/>
      <c r="P276" s="13"/>
      <c r="Q276" s="147"/>
      <c r="R276" s="148"/>
      <c r="S276" s="148"/>
    </row>
    <row r="277" spans="1:19" s="149" customFormat="1" ht="13.5" customHeight="1">
      <c r="A277" s="10"/>
      <c r="B277" s="444" t="str">
        <f t="shared" si="21"/>
        <v>Rivera, Marilou</v>
      </c>
      <c r="C277" s="475">
        <f t="shared" si="21"/>
        <v>43313</v>
      </c>
      <c r="D277" s="93">
        <f t="shared" si="21"/>
        <v>32200</v>
      </c>
      <c r="E277" s="68" t="str">
        <f t="shared" si="21"/>
        <v>travel</v>
      </c>
      <c r="F277" s="52">
        <f t="shared" si="21"/>
        <v>15700</v>
      </c>
      <c r="G277" s="52">
        <f t="shared" si="21"/>
        <v>16500</v>
      </c>
      <c r="H277" s="88">
        <f t="shared" si="21"/>
        <v>0</v>
      </c>
      <c r="I277" s="52">
        <f t="shared" si="21"/>
        <v>0</v>
      </c>
      <c r="J277" s="52">
        <f t="shared" si="21"/>
        <v>0</v>
      </c>
      <c r="K277" s="52">
        <f t="shared" si="21"/>
        <v>0</v>
      </c>
      <c r="L277" s="252"/>
      <c r="M277" s="18"/>
      <c r="N277" s="13"/>
      <c r="O277" s="12"/>
      <c r="P277" s="13"/>
      <c r="Q277" s="147"/>
      <c r="R277" s="148"/>
      <c r="S277" s="148"/>
    </row>
    <row r="278" spans="1:19" s="149" customFormat="1" ht="13.5" customHeight="1">
      <c r="A278" s="10"/>
      <c r="B278" s="444" t="str">
        <f t="shared" si="21"/>
        <v>Rodas, Jonafe</v>
      </c>
      <c r="C278" s="475">
        <f t="shared" si="21"/>
        <v>0</v>
      </c>
      <c r="D278" s="93">
        <f t="shared" si="21"/>
        <v>-200</v>
      </c>
      <c r="E278" s="68" t="str">
        <f t="shared" si="21"/>
        <v>travel</v>
      </c>
      <c r="F278" s="52">
        <f t="shared" si="21"/>
        <v>0</v>
      </c>
      <c r="G278" s="52">
        <f t="shared" si="21"/>
        <v>0</v>
      </c>
      <c r="H278" s="52">
        <f t="shared" si="21"/>
        <v>0</v>
      </c>
      <c r="I278" s="52">
        <f t="shared" si="21"/>
        <v>-200</v>
      </c>
      <c r="J278" s="52">
        <f t="shared" si="21"/>
        <v>0</v>
      </c>
      <c r="K278" s="52">
        <f t="shared" si="21"/>
        <v>0</v>
      </c>
      <c r="L278" s="285"/>
      <c r="M278" s="18"/>
      <c r="N278" s="13"/>
      <c r="O278" s="12"/>
      <c r="P278" s="13"/>
      <c r="Q278" s="147"/>
      <c r="R278" s="148"/>
      <c r="S278" s="148"/>
    </row>
    <row r="279" spans="1:19" s="149" customFormat="1" ht="13.5" customHeight="1">
      <c r="A279" s="10"/>
      <c r="B279" s="444" t="str">
        <f aca="true" t="shared" si="22" ref="B279:K287">B589</f>
        <v>Rodriguez, Joneth</v>
      </c>
      <c r="C279" s="475">
        <f t="shared" si="22"/>
        <v>37736</v>
      </c>
      <c r="D279" s="93">
        <f t="shared" si="22"/>
        <v>200</v>
      </c>
      <c r="E279" s="68" t="str">
        <f t="shared" si="22"/>
        <v>travel</v>
      </c>
      <c r="F279" s="52">
        <f t="shared" si="22"/>
        <v>0</v>
      </c>
      <c r="G279" s="52">
        <f t="shared" si="22"/>
        <v>0</v>
      </c>
      <c r="H279" s="52">
        <f t="shared" si="22"/>
        <v>0</v>
      </c>
      <c r="I279" s="52">
        <f t="shared" si="22"/>
        <v>0</v>
      </c>
      <c r="J279" s="52">
        <f t="shared" si="22"/>
        <v>0</v>
      </c>
      <c r="K279" s="52">
        <f t="shared" si="22"/>
        <v>200</v>
      </c>
      <c r="L279" s="285"/>
      <c r="M279" s="18"/>
      <c r="N279" s="13"/>
      <c r="O279" s="12"/>
      <c r="P279" s="13"/>
      <c r="Q279" s="147"/>
      <c r="R279" s="148"/>
      <c r="S279" s="148"/>
    </row>
    <row r="280" spans="1:19" s="149" customFormat="1" ht="13.5" customHeight="1">
      <c r="A280" s="10"/>
      <c r="B280" s="444" t="str">
        <f t="shared" si="22"/>
        <v>Rosales, Sherlita</v>
      </c>
      <c r="C280" s="475">
        <f t="shared" si="22"/>
        <v>43271</v>
      </c>
      <c r="D280" s="93">
        <f t="shared" si="22"/>
        <v>349909</v>
      </c>
      <c r="E280" s="68" t="str">
        <f t="shared" si="22"/>
        <v>Miss Mellenial,World</v>
      </c>
      <c r="F280" s="52">
        <f t="shared" si="22"/>
        <v>349909</v>
      </c>
      <c r="G280" s="52">
        <f t="shared" si="22"/>
        <v>0</v>
      </c>
      <c r="H280" s="52">
        <f t="shared" si="22"/>
        <v>0</v>
      </c>
      <c r="I280" s="52">
        <f t="shared" si="22"/>
        <v>0</v>
      </c>
      <c r="J280" s="52">
        <f t="shared" si="22"/>
        <v>0</v>
      </c>
      <c r="K280" s="52">
        <f t="shared" si="22"/>
        <v>0</v>
      </c>
      <c r="L280" s="252"/>
      <c r="M280" s="18"/>
      <c r="N280" s="13"/>
      <c r="O280" s="12"/>
      <c r="P280" s="13"/>
      <c r="Q280" s="147"/>
      <c r="R280" s="148"/>
      <c r="S280" s="148"/>
    </row>
    <row r="281" spans="1:19" s="149" customFormat="1" ht="13.5" customHeight="1">
      <c r="A281" s="10"/>
      <c r="B281" s="444" t="str">
        <f t="shared" si="22"/>
        <v>Rugay, Wilma</v>
      </c>
      <c r="C281" s="475">
        <f t="shared" si="22"/>
        <v>0</v>
      </c>
      <c r="D281" s="93">
        <f t="shared" si="22"/>
        <v>316700</v>
      </c>
      <c r="E281" s="68" t="str">
        <f t="shared" si="22"/>
        <v>various</v>
      </c>
      <c r="F281" s="52">
        <f t="shared" si="22"/>
        <v>0</v>
      </c>
      <c r="G281" s="52">
        <f t="shared" si="22"/>
        <v>0</v>
      </c>
      <c r="H281" s="52">
        <f t="shared" si="22"/>
        <v>0</v>
      </c>
      <c r="I281" s="52">
        <f t="shared" si="22"/>
        <v>0</v>
      </c>
      <c r="J281" s="52">
        <f t="shared" si="22"/>
        <v>0</v>
      </c>
      <c r="K281" s="52">
        <f t="shared" si="22"/>
        <v>316700</v>
      </c>
      <c r="L281" s="284"/>
      <c r="M281" s="18"/>
      <c r="N281" s="13"/>
      <c r="O281" s="12"/>
      <c r="P281" s="13"/>
      <c r="Q281" s="147"/>
      <c r="R281" s="148"/>
      <c r="S281" s="148"/>
    </row>
    <row r="282" spans="1:19" s="149" customFormat="1" ht="13.5" customHeight="1">
      <c r="A282" s="10"/>
      <c r="B282" s="444" t="str">
        <f t="shared" si="22"/>
        <v>Saarenas, Serina</v>
      </c>
      <c r="C282" s="475">
        <f t="shared" si="22"/>
        <v>43305</v>
      </c>
      <c r="D282" s="93">
        <f t="shared" si="22"/>
        <v>9375</v>
      </c>
      <c r="E282" s="68" t="str">
        <f t="shared" si="22"/>
        <v>travel</v>
      </c>
      <c r="F282" s="52">
        <f t="shared" si="22"/>
        <v>0</v>
      </c>
      <c r="G282" s="52">
        <f t="shared" si="22"/>
        <v>9375</v>
      </c>
      <c r="H282" s="52">
        <f t="shared" si="22"/>
        <v>0</v>
      </c>
      <c r="I282" s="52">
        <f t="shared" si="22"/>
        <v>0</v>
      </c>
      <c r="J282" s="52">
        <f t="shared" si="22"/>
        <v>0</v>
      </c>
      <c r="K282" s="52">
        <f t="shared" si="22"/>
        <v>0</v>
      </c>
      <c r="L282" s="285"/>
      <c r="M282" s="18"/>
      <c r="N282" s="13"/>
      <c r="O282" s="12"/>
      <c r="P282" s="13"/>
      <c r="Q282" s="147"/>
      <c r="R282" s="148"/>
      <c r="S282" s="148"/>
    </row>
    <row r="283" spans="1:19" s="149" customFormat="1" ht="13.5" customHeight="1">
      <c r="A283" s="10"/>
      <c r="B283" s="444" t="str">
        <f t="shared" si="22"/>
        <v>Sabio, Johanna</v>
      </c>
      <c r="C283" s="475">
        <f t="shared" si="22"/>
        <v>42132</v>
      </c>
      <c r="D283" s="93">
        <f t="shared" si="22"/>
        <v>12000</v>
      </c>
      <c r="E283" s="68" t="str">
        <f t="shared" si="22"/>
        <v>travel</v>
      </c>
      <c r="F283" s="52">
        <f t="shared" si="22"/>
        <v>0</v>
      </c>
      <c r="G283" s="52">
        <f t="shared" si="22"/>
        <v>0</v>
      </c>
      <c r="H283" s="52">
        <f t="shared" si="22"/>
        <v>0</v>
      </c>
      <c r="I283" s="52">
        <f t="shared" si="22"/>
        <v>0</v>
      </c>
      <c r="J283" s="52">
        <f t="shared" si="22"/>
        <v>0</v>
      </c>
      <c r="K283" s="52">
        <f t="shared" si="22"/>
        <v>12000</v>
      </c>
      <c r="L283" s="284"/>
      <c r="M283" s="18"/>
      <c r="N283" s="13"/>
      <c r="O283" s="12"/>
      <c r="P283" s="13"/>
      <c r="Q283" s="147"/>
      <c r="R283" s="148"/>
      <c r="S283" s="148"/>
    </row>
    <row r="284" spans="1:19" s="149" customFormat="1" ht="13.5" customHeight="1">
      <c r="A284" s="10"/>
      <c r="B284" s="444" t="str">
        <f t="shared" si="22"/>
        <v>Saclot Jeffrey</v>
      </c>
      <c r="C284" s="475">
        <f t="shared" si="22"/>
        <v>43241</v>
      </c>
      <c r="D284" s="93">
        <f t="shared" si="22"/>
        <v>4777</v>
      </c>
      <c r="E284" s="68" t="str">
        <f t="shared" si="22"/>
        <v>travel</v>
      </c>
      <c r="F284" s="52">
        <f t="shared" si="22"/>
        <v>0</v>
      </c>
      <c r="G284" s="52">
        <f t="shared" si="22"/>
        <v>0</v>
      </c>
      <c r="H284" s="52">
        <f t="shared" si="22"/>
        <v>4777</v>
      </c>
      <c r="I284" s="52">
        <f t="shared" si="22"/>
        <v>0</v>
      </c>
      <c r="J284" s="52">
        <f t="shared" si="22"/>
        <v>0</v>
      </c>
      <c r="K284" s="52">
        <f t="shared" si="22"/>
        <v>0</v>
      </c>
      <c r="L284" s="420"/>
      <c r="M284" s="18"/>
      <c r="N284" s="13"/>
      <c r="O284" s="12"/>
      <c r="P284" s="13"/>
      <c r="Q284" s="147"/>
      <c r="R284" s="148"/>
      <c r="S284" s="148"/>
    </row>
    <row r="285" spans="1:19" s="149" customFormat="1" ht="13.5" customHeight="1">
      <c r="A285" s="10"/>
      <c r="B285" s="444" t="str">
        <f t="shared" si="22"/>
        <v>Saclot, Jeffrey</v>
      </c>
      <c r="C285" s="475">
        <f t="shared" si="22"/>
        <v>43186</v>
      </c>
      <c r="D285" s="93">
        <f t="shared" si="22"/>
        <v>2006681</v>
      </c>
      <c r="E285" s="68">
        <f t="shared" si="22"/>
        <v>0</v>
      </c>
      <c r="F285" s="92">
        <f t="shared" si="22"/>
        <v>2000000</v>
      </c>
      <c r="G285" s="92">
        <f t="shared" si="22"/>
        <v>0</v>
      </c>
      <c r="H285" s="92">
        <f t="shared" si="22"/>
        <v>6681</v>
      </c>
      <c r="I285" s="52">
        <f t="shared" si="22"/>
        <v>0</v>
      </c>
      <c r="J285" s="52">
        <f t="shared" si="22"/>
        <v>0</v>
      </c>
      <c r="K285" s="52">
        <f t="shared" si="22"/>
        <v>0</v>
      </c>
      <c r="L285" s="284"/>
      <c r="M285" s="18"/>
      <c r="N285" s="13"/>
      <c r="O285" s="12"/>
      <c r="P285" s="13"/>
      <c r="Q285" s="147"/>
      <c r="R285" s="148"/>
      <c r="S285" s="148"/>
    </row>
    <row r="286" spans="1:19" s="149" customFormat="1" ht="13.5" customHeight="1">
      <c r="A286" s="10"/>
      <c r="B286" s="444" t="str">
        <f t="shared" si="22"/>
        <v>Salarda, Mervin</v>
      </c>
      <c r="C286" s="475">
        <f t="shared" si="22"/>
        <v>43355</v>
      </c>
      <c r="D286" s="93">
        <f t="shared" si="22"/>
        <v>3100</v>
      </c>
      <c r="E286" s="68" t="str">
        <f t="shared" si="22"/>
        <v>travel</v>
      </c>
      <c r="F286" s="52">
        <f t="shared" si="22"/>
        <v>3100</v>
      </c>
      <c r="G286" s="52">
        <f t="shared" si="22"/>
        <v>0</v>
      </c>
      <c r="H286" s="52">
        <f t="shared" si="22"/>
        <v>0</v>
      </c>
      <c r="I286" s="52">
        <f t="shared" si="22"/>
        <v>0</v>
      </c>
      <c r="J286" s="52">
        <f t="shared" si="22"/>
        <v>0</v>
      </c>
      <c r="K286" s="52">
        <f t="shared" si="22"/>
        <v>0</v>
      </c>
      <c r="L286" s="285"/>
      <c r="M286" s="18"/>
      <c r="N286" s="13"/>
      <c r="O286" s="12"/>
      <c r="P286" s="13"/>
      <c r="Q286" s="147"/>
      <c r="R286" s="148"/>
      <c r="S286" s="148"/>
    </row>
    <row r="287" spans="1:19" s="149" customFormat="1" ht="13.5" customHeight="1">
      <c r="A287" s="10"/>
      <c r="B287" s="476" t="str">
        <f t="shared" si="22"/>
        <v>Salva, Forthellie</v>
      </c>
      <c r="C287" s="477">
        <f t="shared" si="22"/>
        <v>0</v>
      </c>
      <c r="D287" s="56">
        <f t="shared" si="22"/>
        <v>40787</v>
      </c>
      <c r="E287" s="72" t="str">
        <f t="shared" si="22"/>
        <v>VARIOUS</v>
      </c>
      <c r="F287" s="56">
        <f t="shared" si="22"/>
        <v>0</v>
      </c>
      <c r="G287" s="56">
        <f t="shared" si="22"/>
        <v>0</v>
      </c>
      <c r="H287" s="56">
        <f t="shared" si="22"/>
        <v>0</v>
      </c>
      <c r="I287" s="56">
        <f t="shared" si="22"/>
        <v>0</v>
      </c>
      <c r="J287" s="56">
        <f t="shared" si="22"/>
        <v>0</v>
      </c>
      <c r="K287" s="56">
        <f t="shared" si="22"/>
        <v>40787</v>
      </c>
      <c r="L287" s="420"/>
      <c r="M287" s="18"/>
      <c r="N287" s="13"/>
      <c r="O287" s="12"/>
      <c r="P287" s="13"/>
      <c r="Q287" s="147"/>
      <c r="R287" s="148"/>
      <c r="S287" s="148"/>
    </row>
    <row r="288" spans="1:17" s="133" customFormat="1" ht="12" customHeight="1">
      <c r="A288" s="120"/>
      <c r="B288" s="478"/>
      <c r="C288" s="441" t="s">
        <v>263</v>
      </c>
      <c r="D288" s="479">
        <f>SUM(D253:D287)</f>
        <v>4493133.09</v>
      </c>
      <c r="E288" s="480"/>
      <c r="F288" s="527">
        <f aca="true" t="shared" si="23" ref="F288:K288">SUM(F253:F287)</f>
        <v>2493709</v>
      </c>
      <c r="G288" s="527">
        <f t="shared" si="23"/>
        <v>748170.56</v>
      </c>
      <c r="H288" s="527">
        <f t="shared" si="23"/>
        <v>789907.8</v>
      </c>
      <c r="I288" s="481">
        <f t="shared" si="23"/>
        <v>-270</v>
      </c>
      <c r="J288" s="482">
        <f t="shared" si="23"/>
        <v>0</v>
      </c>
      <c r="K288" s="528">
        <f t="shared" si="23"/>
        <v>461615.73</v>
      </c>
      <c r="L288" s="570">
        <f>F288+G288+H288+I288+J288+K288</f>
        <v>4493133.09</v>
      </c>
      <c r="M288" s="4"/>
      <c r="N288" s="483"/>
      <c r="O288" s="5"/>
      <c r="P288" s="23"/>
      <c r="Q288" s="186"/>
    </row>
    <row r="289" spans="1:19" s="149" customFormat="1" ht="14.25" customHeight="1">
      <c r="A289" s="484"/>
      <c r="B289" s="60" t="str">
        <f>B192</f>
        <v>san.aging148AAOE 09/06/16</v>
      </c>
      <c r="C289" s="485"/>
      <c r="D289" s="62"/>
      <c r="E289" s="62"/>
      <c r="F289" s="62"/>
      <c r="G289" s="62"/>
      <c r="H289" s="62"/>
      <c r="I289" s="62"/>
      <c r="J289" s="26"/>
      <c r="K289" s="61" t="s">
        <v>273</v>
      </c>
      <c r="L289" s="486"/>
      <c r="M289" s="12"/>
      <c r="N289" s="13"/>
      <c r="O289" s="12"/>
      <c r="P289" s="13"/>
      <c r="Q289" s="147"/>
      <c r="R289" s="148"/>
      <c r="S289" s="148"/>
    </row>
    <row r="290" spans="1:19" s="149" customFormat="1" ht="3" customHeight="1">
      <c r="A290" s="11"/>
      <c r="B290" s="487"/>
      <c r="C290" s="113"/>
      <c r="D290" s="101"/>
      <c r="E290" s="115"/>
      <c r="F290" s="95"/>
      <c r="G290" s="454"/>
      <c r="H290" s="454"/>
      <c r="I290" s="454"/>
      <c r="J290" s="454"/>
      <c r="K290" s="454"/>
      <c r="L290" s="11"/>
      <c r="M290" s="12"/>
      <c r="N290" s="13"/>
      <c r="O290" s="12"/>
      <c r="P290" s="13"/>
      <c r="Q290" s="147"/>
      <c r="R290" s="148"/>
      <c r="S290" s="148"/>
    </row>
    <row r="291" spans="1:16" ht="1.5" customHeight="1">
      <c r="A291" s="26"/>
      <c r="B291" s="60"/>
      <c r="C291" s="30"/>
      <c r="D291" s="26"/>
      <c r="E291" s="70"/>
      <c r="F291" s="26"/>
      <c r="G291" s="26"/>
      <c r="H291" s="26"/>
      <c r="I291" s="26"/>
      <c r="J291" s="26"/>
      <c r="K291" s="61"/>
      <c r="L291" s="26"/>
      <c r="M291" s="26"/>
      <c r="N291" s="27"/>
      <c r="O291" s="26"/>
      <c r="P291" s="27"/>
    </row>
    <row r="292" spans="1:19" s="172" customFormat="1" ht="2.25" customHeight="1">
      <c r="A292" s="11"/>
      <c r="B292" s="40"/>
      <c r="C292" s="113"/>
      <c r="D292" s="114"/>
      <c r="E292" s="115"/>
      <c r="F292" s="665"/>
      <c r="G292" s="665"/>
      <c r="H292" s="665"/>
      <c r="I292" s="665"/>
      <c r="J292" s="665"/>
      <c r="K292" s="665"/>
      <c r="L292" s="665"/>
      <c r="M292" s="665"/>
      <c r="N292" s="665"/>
      <c r="O292" s="665"/>
      <c r="P292" s="665"/>
      <c r="Q292" s="171"/>
      <c r="R292" s="170"/>
      <c r="S292" s="170"/>
    </row>
    <row r="293" spans="1:16" ht="15" customHeight="1">
      <c r="A293" s="628" t="str">
        <f>A50</f>
        <v>AGING OF ADVANCES TO OFFICERS AND EMPLOYEES</v>
      </c>
      <c r="B293" s="628"/>
      <c r="C293" s="628"/>
      <c r="D293" s="628"/>
      <c r="E293" s="628"/>
      <c r="F293" s="628"/>
      <c r="G293" s="628"/>
      <c r="H293" s="628"/>
      <c r="I293" s="628"/>
      <c r="J293" s="628"/>
      <c r="K293" s="628"/>
      <c r="L293" s="80"/>
      <c r="M293" s="26"/>
      <c r="N293" s="27"/>
      <c r="O293" s="26"/>
      <c r="P293" s="27"/>
    </row>
    <row r="294" spans="1:16" ht="1.5" customHeight="1">
      <c r="A294" s="26"/>
      <c r="B294" s="26"/>
      <c r="C294" s="30"/>
      <c r="D294" s="26"/>
      <c r="E294" s="80"/>
      <c r="F294" s="26"/>
      <c r="G294" s="26"/>
      <c r="H294" s="26"/>
      <c r="I294" s="26"/>
      <c r="J294" s="26"/>
      <c r="K294" s="26"/>
      <c r="L294" s="26"/>
      <c r="M294" s="26"/>
      <c r="N294" s="27"/>
      <c r="O294" s="26"/>
      <c r="P294" s="27"/>
    </row>
    <row r="295" spans="1:16" ht="13.5" customHeight="1">
      <c r="A295" s="629" t="str">
        <f>A52</f>
        <v>AS OF SEPTEMBER, 2018</v>
      </c>
      <c r="B295" s="629"/>
      <c r="C295" s="629"/>
      <c r="D295" s="629"/>
      <c r="E295" s="629"/>
      <c r="F295" s="629"/>
      <c r="G295" s="629"/>
      <c r="H295" s="629"/>
      <c r="I295" s="629"/>
      <c r="J295" s="629"/>
      <c r="K295" s="629"/>
      <c r="L295" s="26"/>
      <c r="M295" s="26"/>
      <c r="N295" s="27"/>
      <c r="O295" s="26"/>
      <c r="P295" s="27"/>
    </row>
    <row r="296" spans="1:19" ht="1.5" customHeight="1">
      <c r="A296" s="1"/>
      <c r="B296" s="26"/>
      <c r="C296" s="30"/>
      <c r="D296" s="26"/>
      <c r="E296" s="70"/>
      <c r="F296" s="26"/>
      <c r="G296" s="26"/>
      <c r="H296" s="26"/>
      <c r="I296" s="26"/>
      <c r="J296" s="26"/>
      <c r="K296" s="26"/>
      <c r="L296" s="1"/>
      <c r="M296" s="1"/>
      <c r="N296" s="2"/>
      <c r="O296" s="1"/>
      <c r="P296" s="2"/>
      <c r="Q296" s="131"/>
      <c r="R296" s="127"/>
      <c r="S296" s="127"/>
    </row>
    <row r="297" spans="1:19" ht="10.5" customHeight="1">
      <c r="A297" s="3"/>
      <c r="B297" s="37"/>
      <c r="C297" s="33"/>
      <c r="D297" s="38"/>
      <c r="E297" s="667" t="s">
        <v>199</v>
      </c>
      <c r="F297" s="630" t="s">
        <v>223</v>
      </c>
      <c r="G297" s="631"/>
      <c r="H297" s="631"/>
      <c r="I297" s="631"/>
      <c r="J297" s="631"/>
      <c r="K297" s="632"/>
      <c r="L297" s="7"/>
      <c r="M297" s="1"/>
      <c r="N297" s="2"/>
      <c r="O297" s="1"/>
      <c r="P297" s="2"/>
      <c r="Q297" s="131"/>
      <c r="R297" s="127"/>
      <c r="S297" s="127"/>
    </row>
    <row r="298" spans="1:19" s="135" customFormat="1" ht="12.75" customHeight="1">
      <c r="A298" s="17"/>
      <c r="B298" s="633" t="s">
        <v>0</v>
      </c>
      <c r="C298" s="85" t="s">
        <v>156</v>
      </c>
      <c r="D298" s="668" t="s">
        <v>1</v>
      </c>
      <c r="E298" s="663"/>
      <c r="F298" s="630" t="s">
        <v>218</v>
      </c>
      <c r="G298" s="631"/>
      <c r="H298" s="632"/>
      <c r="I298" s="630" t="s">
        <v>219</v>
      </c>
      <c r="J298" s="631"/>
      <c r="K298" s="632"/>
      <c r="L298" s="17"/>
      <c r="M298" s="4"/>
      <c r="N298" s="5"/>
      <c r="O298" s="4"/>
      <c r="P298" s="5"/>
      <c r="Q298" s="134"/>
      <c r="R298" s="133"/>
      <c r="S298" s="133"/>
    </row>
    <row r="299" spans="1:19" s="135" customFormat="1" ht="12" customHeight="1">
      <c r="A299" s="17"/>
      <c r="B299" s="633"/>
      <c r="C299" s="85" t="s">
        <v>157</v>
      </c>
      <c r="D299" s="633"/>
      <c r="E299" s="663"/>
      <c r="F299" s="488" t="s">
        <v>215</v>
      </c>
      <c r="G299" s="40" t="s">
        <v>216</v>
      </c>
      <c r="H299" s="39" t="s">
        <v>217</v>
      </c>
      <c r="I299" s="41" t="s">
        <v>220</v>
      </c>
      <c r="J299" s="41" t="s">
        <v>221</v>
      </c>
      <c r="K299" s="41" t="s">
        <v>222</v>
      </c>
      <c r="L299" s="17"/>
      <c r="M299" s="4"/>
      <c r="N299" s="5"/>
      <c r="O299" s="4"/>
      <c r="P299" s="5"/>
      <c r="Q299" s="134"/>
      <c r="R299" s="133"/>
      <c r="S299" s="133"/>
    </row>
    <row r="300" spans="1:19" ht="2.25" customHeight="1">
      <c r="A300" s="6"/>
      <c r="B300" s="42"/>
      <c r="C300" s="43"/>
      <c r="D300" s="44"/>
      <c r="E300" s="664"/>
      <c r="F300" s="45"/>
      <c r="G300" s="44"/>
      <c r="H300" s="45"/>
      <c r="I300" s="46"/>
      <c r="J300" s="46"/>
      <c r="K300" s="46"/>
      <c r="L300" s="7"/>
      <c r="M300" s="1"/>
      <c r="N300" s="2"/>
      <c r="O300" s="1"/>
      <c r="P300" s="2"/>
      <c r="Q300" s="131"/>
      <c r="R300" s="127"/>
      <c r="S300" s="127"/>
    </row>
    <row r="301" spans="1:19" ht="2.25" customHeight="1">
      <c r="A301" s="7"/>
      <c r="B301" s="34"/>
      <c r="C301" s="39"/>
      <c r="D301" s="47"/>
      <c r="E301" s="71"/>
      <c r="F301" s="549"/>
      <c r="G301" s="100"/>
      <c r="H301" s="49"/>
      <c r="I301" s="49"/>
      <c r="J301" s="49"/>
      <c r="K301" s="49"/>
      <c r="L301" s="7"/>
      <c r="M301" s="1"/>
      <c r="N301" s="2"/>
      <c r="O301" s="1"/>
      <c r="P301" s="2"/>
      <c r="Q301" s="131"/>
      <c r="R301" s="127"/>
      <c r="S301" s="127"/>
    </row>
    <row r="302" spans="1:17" s="133" customFormat="1" ht="15.75" customHeight="1">
      <c r="A302" s="17"/>
      <c r="B302" s="365" t="str">
        <f aca="true" t="shared" si="24" ref="B302:K317">B598</f>
        <v>Salvadora, Renell</v>
      </c>
      <c r="C302" s="574">
        <f t="shared" si="24"/>
        <v>43167</v>
      </c>
      <c r="D302" s="493">
        <f t="shared" si="24"/>
        <v>135576.75</v>
      </c>
      <c r="E302" s="493" t="str">
        <f t="shared" si="24"/>
        <v>Information</v>
      </c>
      <c r="F302" s="493">
        <f t="shared" si="24"/>
        <v>0</v>
      </c>
      <c r="G302" s="492">
        <f t="shared" si="24"/>
        <v>0</v>
      </c>
      <c r="H302" s="492">
        <f t="shared" si="24"/>
        <v>135576.75</v>
      </c>
      <c r="I302" s="493">
        <f t="shared" si="24"/>
        <v>0</v>
      </c>
      <c r="J302" s="493">
        <f t="shared" si="24"/>
        <v>0</v>
      </c>
      <c r="K302" s="493">
        <f t="shared" si="24"/>
        <v>0</v>
      </c>
      <c r="L302" s="325"/>
      <c r="M302" s="4"/>
      <c r="N302" s="22"/>
      <c r="O302" s="5"/>
      <c r="P302" s="23"/>
      <c r="Q302" s="186"/>
    </row>
    <row r="303" spans="1:19" s="149" customFormat="1" ht="15.75" customHeight="1">
      <c r="A303" s="10"/>
      <c r="B303" s="365" t="str">
        <f t="shared" si="24"/>
        <v>Salvaña, Gladys</v>
      </c>
      <c r="C303" s="574">
        <f t="shared" si="24"/>
        <v>43356</v>
      </c>
      <c r="D303" s="493">
        <f t="shared" si="24"/>
        <v>120000</v>
      </c>
      <c r="E303" s="493" t="str">
        <f t="shared" si="24"/>
        <v>Fire olympics</v>
      </c>
      <c r="F303" s="493">
        <f t="shared" si="24"/>
        <v>120000</v>
      </c>
      <c r="G303" s="493">
        <f t="shared" si="24"/>
        <v>0</v>
      </c>
      <c r="H303" s="493">
        <f t="shared" si="24"/>
        <v>0</v>
      </c>
      <c r="I303" s="493">
        <f t="shared" si="24"/>
        <v>0</v>
      </c>
      <c r="J303" s="493">
        <f t="shared" si="24"/>
        <v>0</v>
      </c>
      <c r="K303" s="493">
        <f t="shared" si="24"/>
        <v>0</v>
      </c>
      <c r="L303" s="299"/>
      <c r="M303" s="18"/>
      <c r="N303" s="13"/>
      <c r="O303" s="12"/>
      <c r="P303" s="13"/>
      <c r="Q303" s="147"/>
      <c r="R303" s="148"/>
      <c r="S303" s="148"/>
    </row>
    <row r="304" spans="1:19" s="149" customFormat="1" ht="15.75" customHeight="1">
      <c r="A304" s="10"/>
      <c r="B304" s="365" t="str">
        <f t="shared" si="24"/>
        <v>Sanchez, Adyth</v>
      </c>
      <c r="C304" s="574">
        <f t="shared" si="24"/>
        <v>43306</v>
      </c>
      <c r="D304" s="493">
        <f t="shared" si="24"/>
        <v>260500</v>
      </c>
      <c r="E304" s="493" t="str">
        <f t="shared" si="24"/>
        <v>Happy Misor</v>
      </c>
      <c r="F304" s="493">
        <f t="shared" si="24"/>
        <v>0</v>
      </c>
      <c r="G304" s="493">
        <f t="shared" si="24"/>
        <v>0</v>
      </c>
      <c r="H304" s="493">
        <f t="shared" si="24"/>
        <v>260500</v>
      </c>
      <c r="I304" s="493"/>
      <c r="J304" s="493">
        <f t="shared" si="24"/>
        <v>0</v>
      </c>
      <c r="K304" s="308">
        <f t="shared" si="24"/>
        <v>0</v>
      </c>
      <c r="L304" s="302"/>
      <c r="M304" s="18"/>
      <c r="N304" s="13"/>
      <c r="O304" s="12"/>
      <c r="P304" s="13"/>
      <c r="Q304" s="147"/>
      <c r="R304" s="148"/>
      <c r="S304" s="148"/>
    </row>
    <row r="305" spans="1:19" s="149" customFormat="1" ht="15.75" customHeight="1">
      <c r="A305" s="10"/>
      <c r="B305" s="365" t="str">
        <f t="shared" si="24"/>
        <v>Santos, Jenneth</v>
      </c>
      <c r="C305" s="574">
        <f t="shared" si="24"/>
        <v>35511</v>
      </c>
      <c r="D305" s="493">
        <f t="shared" si="24"/>
        <v>5000</v>
      </c>
      <c r="E305" s="493">
        <f t="shared" si="24"/>
        <v>0</v>
      </c>
      <c r="F305" s="493">
        <f t="shared" si="24"/>
        <v>0</v>
      </c>
      <c r="G305" s="493">
        <f t="shared" si="24"/>
        <v>0</v>
      </c>
      <c r="H305" s="493">
        <f t="shared" si="24"/>
        <v>0</v>
      </c>
      <c r="I305" s="493">
        <f>I601</f>
        <v>0</v>
      </c>
      <c r="J305" s="493">
        <f t="shared" si="24"/>
        <v>0</v>
      </c>
      <c r="K305" s="493">
        <f t="shared" si="24"/>
        <v>5000</v>
      </c>
      <c r="L305" s="325"/>
      <c r="M305" s="18"/>
      <c r="N305" s="13"/>
      <c r="O305" s="12"/>
      <c r="P305" s="13"/>
      <c r="Q305" s="147"/>
      <c r="R305" s="148"/>
      <c r="S305" s="148"/>
    </row>
    <row r="306" spans="1:19" s="149" customFormat="1" ht="15.75" customHeight="1">
      <c r="A306" s="10"/>
      <c r="B306" s="365" t="str">
        <f t="shared" si="24"/>
        <v>Senados, Kathlyn</v>
      </c>
      <c r="C306" s="574">
        <f t="shared" si="24"/>
        <v>43269</v>
      </c>
      <c r="D306" s="493">
        <f t="shared" si="24"/>
        <v>87910</v>
      </c>
      <c r="E306" s="493" t="str">
        <f t="shared" si="24"/>
        <v>consultation meeting</v>
      </c>
      <c r="F306" s="493">
        <f t="shared" si="24"/>
        <v>0</v>
      </c>
      <c r="G306" s="493">
        <f t="shared" si="24"/>
        <v>0</v>
      </c>
      <c r="H306" s="493">
        <f t="shared" si="24"/>
        <v>87910</v>
      </c>
      <c r="I306" s="493">
        <f>I602</f>
        <v>0</v>
      </c>
      <c r="J306" s="493">
        <f t="shared" si="24"/>
        <v>0</v>
      </c>
      <c r="K306" s="493">
        <f t="shared" si="24"/>
        <v>0</v>
      </c>
      <c r="L306" s="302"/>
      <c r="M306" s="18"/>
      <c r="N306" s="13"/>
      <c r="O306" s="12"/>
      <c r="P306" s="13"/>
      <c r="Q306" s="147"/>
      <c r="R306" s="148"/>
      <c r="S306" s="148"/>
    </row>
    <row r="307" spans="1:19" s="149" customFormat="1" ht="15.75" customHeight="1">
      <c r="A307" s="10"/>
      <c r="B307" s="365" t="str">
        <f t="shared" si="24"/>
        <v>Setiota, Hubert</v>
      </c>
      <c r="C307" s="574">
        <f t="shared" si="24"/>
        <v>43081</v>
      </c>
      <c r="D307" s="493">
        <f t="shared" si="24"/>
        <v>551850</v>
      </c>
      <c r="E307" s="493" t="str">
        <f t="shared" si="24"/>
        <v>cultural show</v>
      </c>
      <c r="F307" s="493">
        <f t="shared" si="24"/>
        <v>0</v>
      </c>
      <c r="G307" s="493">
        <f t="shared" si="24"/>
        <v>0</v>
      </c>
      <c r="H307" s="493">
        <f t="shared" si="24"/>
        <v>551850</v>
      </c>
      <c r="I307" s="493">
        <f>I603</f>
        <v>0</v>
      </c>
      <c r="J307" s="493">
        <f t="shared" si="24"/>
        <v>0</v>
      </c>
      <c r="K307" s="493">
        <f t="shared" si="24"/>
        <v>0</v>
      </c>
      <c r="L307" s="299"/>
      <c r="M307" s="18"/>
      <c r="N307" s="13"/>
      <c r="O307" s="12"/>
      <c r="P307" s="13"/>
      <c r="Q307" s="147"/>
      <c r="R307" s="148"/>
      <c r="S307" s="148"/>
    </row>
    <row r="308" spans="1:19" s="149" customFormat="1" ht="15.75" customHeight="1">
      <c r="A308" s="10"/>
      <c r="B308" s="365" t="str">
        <f t="shared" si="24"/>
        <v>Silos Jaira Lou</v>
      </c>
      <c r="C308" s="574">
        <f t="shared" si="24"/>
        <v>43318</v>
      </c>
      <c r="D308" s="493">
        <f>D604</f>
        <v>75000</v>
      </c>
      <c r="E308" s="575"/>
      <c r="F308" s="493">
        <f>F604</f>
        <v>0</v>
      </c>
      <c r="G308" s="299">
        <f>G604</f>
        <v>75000</v>
      </c>
      <c r="H308" s="493">
        <f t="shared" si="24"/>
        <v>0</v>
      </c>
      <c r="I308" s="299"/>
      <c r="J308" s="287"/>
      <c r="K308" s="308">
        <f t="shared" si="24"/>
        <v>0</v>
      </c>
      <c r="L308" s="325"/>
      <c r="M308" s="18"/>
      <c r="N308" s="13"/>
      <c r="O308" s="12"/>
      <c r="P308" s="13"/>
      <c r="Q308" s="147"/>
      <c r="R308" s="148"/>
      <c r="S308" s="148"/>
    </row>
    <row r="309" spans="1:19" s="149" customFormat="1" ht="15.75" customHeight="1">
      <c r="A309" s="10"/>
      <c r="B309" s="365" t="str">
        <f t="shared" si="24"/>
        <v>Sinoc, Kimberly</v>
      </c>
      <c r="C309" s="574">
        <f t="shared" si="24"/>
        <v>37347</v>
      </c>
      <c r="D309" s="493">
        <f t="shared" si="24"/>
        <v>5000</v>
      </c>
      <c r="E309" s="575"/>
      <c r="F309" s="493"/>
      <c r="G309" s="299"/>
      <c r="H309" s="493">
        <f t="shared" si="24"/>
        <v>0</v>
      </c>
      <c r="I309" s="299"/>
      <c r="J309" s="287"/>
      <c r="K309" s="510">
        <f t="shared" si="24"/>
        <v>5000</v>
      </c>
      <c r="L309" s="299"/>
      <c r="M309" s="18"/>
      <c r="N309" s="13"/>
      <c r="O309" s="12"/>
      <c r="P309" s="13"/>
      <c r="Q309" s="147"/>
      <c r="R309" s="148"/>
      <c r="S309" s="148"/>
    </row>
    <row r="310" spans="1:19" s="149" customFormat="1" ht="15.75" customHeight="1">
      <c r="A310" s="10"/>
      <c r="B310" s="365" t="str">
        <f t="shared" si="24"/>
        <v>Soldevilla, Jerome</v>
      </c>
      <c r="C310" s="574">
        <f t="shared" si="24"/>
        <v>0</v>
      </c>
      <c r="D310" s="493">
        <f t="shared" si="24"/>
        <v>40294.35</v>
      </c>
      <c r="E310" s="493">
        <f t="shared" si="24"/>
        <v>0</v>
      </c>
      <c r="F310" s="493">
        <f>F606</f>
        <v>0</v>
      </c>
      <c r="G310" s="493">
        <f>G606</f>
        <v>0</v>
      </c>
      <c r="H310" s="493">
        <f t="shared" si="24"/>
        <v>0</v>
      </c>
      <c r="I310" s="493">
        <f>I606</f>
        <v>0</v>
      </c>
      <c r="J310" s="493">
        <f>J606</f>
        <v>0</v>
      </c>
      <c r="K310" s="308">
        <f t="shared" si="24"/>
        <v>40294.35</v>
      </c>
      <c r="L310" s="433"/>
      <c r="M310" s="18"/>
      <c r="N310" s="13"/>
      <c r="O310" s="12"/>
      <c r="P310" s="13"/>
      <c r="Q310" s="147"/>
      <c r="R310" s="148"/>
      <c r="S310" s="148"/>
    </row>
    <row r="311" spans="1:19" s="149" customFormat="1" ht="15.75" customHeight="1">
      <c r="A311" s="10"/>
      <c r="B311" s="365" t="str">
        <f t="shared" si="24"/>
        <v>Sorilla, Kathleen</v>
      </c>
      <c r="C311" s="574">
        <f t="shared" si="24"/>
        <v>40820</v>
      </c>
      <c r="D311" s="493">
        <f t="shared" si="24"/>
        <v>30110</v>
      </c>
      <c r="E311" s="575" t="str">
        <f t="shared" si="24"/>
        <v>travel</v>
      </c>
      <c r="F311" s="493">
        <f t="shared" si="24"/>
        <v>0</v>
      </c>
      <c r="G311" s="299">
        <f>G607</f>
        <v>0</v>
      </c>
      <c r="H311" s="493">
        <f>H607</f>
        <v>0</v>
      </c>
      <c r="I311" s="299"/>
      <c r="J311" s="287"/>
      <c r="K311" s="308">
        <f t="shared" si="24"/>
        <v>30110</v>
      </c>
      <c r="L311" s="325"/>
      <c r="M311" s="18"/>
      <c r="N311" s="13"/>
      <c r="O311" s="12"/>
      <c r="P311" s="13"/>
      <c r="Q311" s="147"/>
      <c r="R311" s="148"/>
      <c r="S311" s="148"/>
    </row>
    <row r="312" spans="1:19" s="149" customFormat="1" ht="15.75" customHeight="1">
      <c r="A312" s="10"/>
      <c r="B312" s="365" t="str">
        <f t="shared" si="24"/>
        <v>Sotto, Ernesto</v>
      </c>
      <c r="C312" s="574">
        <f t="shared" si="24"/>
        <v>43277</v>
      </c>
      <c r="D312" s="493">
        <f t="shared" si="24"/>
        <v>0.59</v>
      </c>
      <c r="E312" s="493" t="str">
        <f t="shared" si="24"/>
        <v>travel</v>
      </c>
      <c r="F312" s="493">
        <f t="shared" si="24"/>
        <v>0</v>
      </c>
      <c r="G312" s="493">
        <f>G608</f>
        <v>0.59</v>
      </c>
      <c r="H312" s="493">
        <f t="shared" si="24"/>
        <v>0</v>
      </c>
      <c r="I312" s="493">
        <f>I608</f>
        <v>0</v>
      </c>
      <c r="J312" s="493">
        <f>J608</f>
        <v>0</v>
      </c>
      <c r="K312" s="308">
        <f t="shared" si="24"/>
        <v>0</v>
      </c>
      <c r="L312" s="299"/>
      <c r="M312" s="18"/>
      <c r="N312" s="13"/>
      <c r="O312" s="12"/>
      <c r="P312" s="13"/>
      <c r="Q312" s="147"/>
      <c r="R312" s="148"/>
      <c r="S312" s="148"/>
    </row>
    <row r="313" spans="1:19" s="149" customFormat="1" ht="15.75" customHeight="1">
      <c r="A313" s="10"/>
      <c r="B313" s="365" t="str">
        <f t="shared" si="24"/>
        <v>Sumastre, Norman</v>
      </c>
      <c r="C313" s="574">
        <f t="shared" si="24"/>
        <v>37470</v>
      </c>
      <c r="D313" s="493">
        <f t="shared" si="24"/>
        <v>900</v>
      </c>
      <c r="E313" s="493" t="str">
        <f t="shared" si="24"/>
        <v>travel</v>
      </c>
      <c r="F313" s="493">
        <f t="shared" si="24"/>
        <v>0</v>
      </c>
      <c r="G313" s="493">
        <f>G609</f>
        <v>0</v>
      </c>
      <c r="H313" s="493">
        <f t="shared" si="24"/>
        <v>0</v>
      </c>
      <c r="I313" s="493">
        <f>I609</f>
        <v>0</v>
      </c>
      <c r="J313" s="493">
        <f>J609</f>
        <v>0</v>
      </c>
      <c r="K313" s="493">
        <f t="shared" si="24"/>
        <v>900</v>
      </c>
      <c r="L313" s="433"/>
      <c r="M313" s="18"/>
      <c r="N313" s="13"/>
      <c r="O313" s="12"/>
      <c r="P313" s="13"/>
      <c r="Q313" s="147"/>
      <c r="R313" s="148"/>
      <c r="S313" s="148"/>
    </row>
    <row r="314" spans="1:19" s="149" customFormat="1" ht="15.75" customHeight="1">
      <c r="A314" s="10"/>
      <c r="B314" s="365" t="str">
        <f t="shared" si="24"/>
        <v>Tabamo, Remelito</v>
      </c>
      <c r="C314" s="574">
        <f t="shared" si="24"/>
        <v>37426</v>
      </c>
      <c r="D314" s="493">
        <f t="shared" si="24"/>
        <v>900</v>
      </c>
      <c r="E314" s="575" t="str">
        <f t="shared" si="24"/>
        <v>travel</v>
      </c>
      <c r="F314" s="493">
        <f t="shared" si="24"/>
        <v>0</v>
      </c>
      <c r="G314" s="299"/>
      <c r="H314" s="493"/>
      <c r="I314" s="299"/>
      <c r="J314" s="287"/>
      <c r="K314" s="308">
        <f t="shared" si="24"/>
        <v>900</v>
      </c>
      <c r="L314" s="299"/>
      <c r="M314" s="18"/>
      <c r="N314" s="13"/>
      <c r="O314" s="12"/>
      <c r="P314" s="13"/>
      <c r="Q314" s="147"/>
      <c r="R314" s="148"/>
      <c r="S314" s="148"/>
    </row>
    <row r="315" spans="1:19" s="149" customFormat="1" ht="15.75" customHeight="1">
      <c r="A315" s="10"/>
      <c r="B315" s="365" t="str">
        <f t="shared" si="24"/>
        <v>Tac-an, Julito</v>
      </c>
      <c r="C315" s="574">
        <f t="shared" si="24"/>
        <v>40178</v>
      </c>
      <c r="D315" s="493">
        <f t="shared" si="24"/>
        <v>9000.62</v>
      </c>
      <c r="E315" s="575" t="str">
        <f t="shared" si="24"/>
        <v>spareparts</v>
      </c>
      <c r="F315" s="493">
        <f t="shared" si="24"/>
        <v>0</v>
      </c>
      <c r="G315" s="299"/>
      <c r="H315" s="493">
        <f>H611</f>
        <v>0</v>
      </c>
      <c r="I315" s="299"/>
      <c r="J315" s="287"/>
      <c r="K315" s="308">
        <f t="shared" si="24"/>
        <v>9000.62</v>
      </c>
      <c r="L315" s="299"/>
      <c r="M315" s="18"/>
      <c r="N315" s="13"/>
      <c r="O315" s="12"/>
      <c r="P315" s="13"/>
      <c r="Q315" s="147"/>
      <c r="R315" s="148"/>
      <c r="S315" s="148"/>
    </row>
    <row r="316" spans="1:19" s="149" customFormat="1" ht="15.75" customHeight="1">
      <c r="A316" s="10"/>
      <c r="B316" s="365" t="str">
        <f t="shared" si="24"/>
        <v>Tagarda, Dominador</v>
      </c>
      <c r="C316" s="574">
        <f t="shared" si="24"/>
        <v>43243</v>
      </c>
      <c r="D316" s="493">
        <f t="shared" si="24"/>
        <v>35100</v>
      </c>
      <c r="E316" s="493" t="str">
        <f t="shared" si="24"/>
        <v>travel</v>
      </c>
      <c r="F316" s="493">
        <f t="shared" si="24"/>
        <v>0</v>
      </c>
      <c r="G316" s="493">
        <f>G612</f>
        <v>0</v>
      </c>
      <c r="H316" s="493">
        <f>H612</f>
        <v>35100</v>
      </c>
      <c r="I316" s="493">
        <f>I612</f>
        <v>0</v>
      </c>
      <c r="J316" s="493">
        <f>J612</f>
        <v>0</v>
      </c>
      <c r="K316" s="308">
        <f t="shared" si="24"/>
        <v>0</v>
      </c>
      <c r="L316" s="299"/>
      <c r="M316" s="18"/>
      <c r="N316" s="13"/>
      <c r="O316" s="12"/>
      <c r="P316" s="13"/>
      <c r="Q316" s="147"/>
      <c r="R316" s="148"/>
      <c r="S316" s="148"/>
    </row>
    <row r="317" spans="1:19" s="149" customFormat="1" ht="15.75" customHeight="1">
      <c r="A317" s="10"/>
      <c r="B317" s="365" t="str">
        <f t="shared" si="24"/>
        <v>Tagarda, Dominador</v>
      </c>
      <c r="C317" s="574">
        <f t="shared" si="24"/>
        <v>42842</v>
      </c>
      <c r="D317" s="493">
        <f t="shared" si="24"/>
        <v>364900</v>
      </c>
      <c r="E317" s="493" t="str">
        <f t="shared" si="24"/>
        <v>2 UNIT PISTOL</v>
      </c>
      <c r="F317" s="493">
        <f t="shared" si="24"/>
        <v>0</v>
      </c>
      <c r="G317" s="493">
        <f t="shared" si="24"/>
        <v>0</v>
      </c>
      <c r="H317" s="493">
        <f t="shared" si="24"/>
        <v>0</v>
      </c>
      <c r="I317" s="493">
        <f t="shared" si="24"/>
        <v>364900</v>
      </c>
      <c r="J317" s="493">
        <f t="shared" si="24"/>
        <v>0</v>
      </c>
      <c r="K317" s="493">
        <f t="shared" si="24"/>
        <v>0</v>
      </c>
      <c r="L317" s="299"/>
      <c r="M317" s="18"/>
      <c r="N317" s="13"/>
      <c r="O317" s="12"/>
      <c r="P317" s="13"/>
      <c r="Q317" s="147"/>
      <c r="R317" s="148"/>
      <c r="S317" s="148"/>
    </row>
    <row r="318" spans="1:19" s="149" customFormat="1" ht="15.75" customHeight="1">
      <c r="A318" s="10"/>
      <c r="B318" s="365" t="str">
        <f aca="true" t="shared" si="25" ref="B318:K329">B614</f>
        <v>Tagocon, Loreto</v>
      </c>
      <c r="C318" s="574">
        <f t="shared" si="25"/>
        <v>42132</v>
      </c>
      <c r="D318" s="493">
        <f t="shared" si="25"/>
        <v>6000</v>
      </c>
      <c r="E318" s="493" t="str">
        <f t="shared" si="25"/>
        <v>travel</v>
      </c>
      <c r="F318" s="493">
        <f t="shared" si="25"/>
        <v>0</v>
      </c>
      <c r="G318" s="493">
        <f t="shared" si="25"/>
        <v>0</v>
      </c>
      <c r="H318" s="493">
        <f t="shared" si="25"/>
        <v>0</v>
      </c>
      <c r="I318" s="493">
        <f t="shared" si="25"/>
        <v>0</v>
      </c>
      <c r="J318" s="493">
        <f t="shared" si="25"/>
        <v>0</v>
      </c>
      <c r="K318" s="493">
        <f t="shared" si="25"/>
        <v>6000</v>
      </c>
      <c r="L318" s="299"/>
      <c r="M318" s="18"/>
      <c r="N318" s="13"/>
      <c r="O318" s="12"/>
      <c r="P318" s="13"/>
      <c r="Q318" s="147"/>
      <c r="R318" s="148"/>
      <c r="S318" s="148"/>
    </row>
    <row r="319" spans="1:19" s="149" customFormat="1" ht="15.75" customHeight="1">
      <c r="A319" s="10"/>
      <c r="B319" s="365" t="str">
        <f t="shared" si="25"/>
        <v>Talanda, Frederico</v>
      </c>
      <c r="C319" s="574">
        <f t="shared" si="25"/>
        <v>38747</v>
      </c>
      <c r="D319" s="493">
        <f t="shared" si="25"/>
        <v>12900</v>
      </c>
      <c r="E319" s="575"/>
      <c r="F319" s="493">
        <f t="shared" si="25"/>
        <v>0</v>
      </c>
      <c r="G319" s="299"/>
      <c r="H319" s="493">
        <f aca="true" t="shared" si="26" ref="H319:H327">H615</f>
        <v>0</v>
      </c>
      <c r="I319" s="299"/>
      <c r="J319" s="287"/>
      <c r="K319" s="308">
        <f t="shared" si="25"/>
        <v>12900</v>
      </c>
      <c r="L319" s="434"/>
      <c r="M319" s="18"/>
      <c r="N319" s="13"/>
      <c r="O319" s="12"/>
      <c r="P319" s="13"/>
      <c r="Q319" s="147"/>
      <c r="R319" s="148"/>
      <c r="S319" s="148"/>
    </row>
    <row r="320" spans="1:19" s="149" customFormat="1" ht="15.75" customHeight="1">
      <c r="A320" s="10"/>
      <c r="B320" s="365" t="str">
        <f t="shared" si="25"/>
        <v>Talucod, Sheryl</v>
      </c>
      <c r="C320" s="574">
        <f t="shared" si="25"/>
        <v>43267</v>
      </c>
      <c r="D320" s="493">
        <f t="shared" si="25"/>
        <v>24040</v>
      </c>
      <c r="E320" s="494" t="str">
        <f>E616</f>
        <v>travel</v>
      </c>
      <c r="F320" s="493">
        <f t="shared" si="25"/>
        <v>0</v>
      </c>
      <c r="G320" s="299"/>
      <c r="H320" s="493">
        <f t="shared" si="26"/>
        <v>24040</v>
      </c>
      <c r="I320" s="299"/>
      <c r="J320" s="287"/>
      <c r="K320" s="607">
        <f t="shared" si="25"/>
        <v>0</v>
      </c>
      <c r="L320" s="299"/>
      <c r="M320" s="18"/>
      <c r="N320" s="13"/>
      <c r="O320" s="12"/>
      <c r="P320" s="13"/>
      <c r="Q320" s="147"/>
      <c r="R320" s="148"/>
      <c r="S320" s="148"/>
    </row>
    <row r="321" spans="1:19" s="149" customFormat="1" ht="15.75" customHeight="1">
      <c r="A321" s="10"/>
      <c r="B321" s="365" t="str">
        <f t="shared" si="25"/>
        <v>Taytay, Agustina</v>
      </c>
      <c r="C321" s="574">
        <f t="shared" si="25"/>
        <v>39290</v>
      </c>
      <c r="D321" s="493">
        <f t="shared" si="25"/>
        <v>150000</v>
      </c>
      <c r="E321" s="577" t="str">
        <f>E617</f>
        <v>various activities</v>
      </c>
      <c r="F321" s="493">
        <f t="shared" si="25"/>
        <v>0</v>
      </c>
      <c r="G321" s="299"/>
      <c r="H321" s="493">
        <f t="shared" si="26"/>
        <v>0</v>
      </c>
      <c r="I321" s="299"/>
      <c r="J321" s="287"/>
      <c r="K321" s="308">
        <f t="shared" si="25"/>
        <v>150000</v>
      </c>
      <c r="L321" s="325"/>
      <c r="M321" s="18"/>
      <c r="N321" s="13"/>
      <c r="O321" s="12"/>
      <c r="P321" s="13"/>
      <c r="Q321" s="147"/>
      <c r="R321" s="148"/>
      <c r="S321" s="148"/>
    </row>
    <row r="322" spans="1:19" s="149" customFormat="1" ht="15.75" customHeight="1">
      <c r="A322" s="10"/>
      <c r="B322" s="365" t="str">
        <f t="shared" si="25"/>
        <v>Taytay, Godofredo</v>
      </c>
      <c r="C322" s="574">
        <f t="shared" si="25"/>
        <v>39240</v>
      </c>
      <c r="D322" s="493">
        <f t="shared" si="25"/>
        <v>2400</v>
      </c>
      <c r="E322" s="575" t="str">
        <f>E618</f>
        <v>travel</v>
      </c>
      <c r="F322" s="493">
        <f t="shared" si="25"/>
        <v>0</v>
      </c>
      <c r="G322" s="299"/>
      <c r="H322" s="493">
        <f t="shared" si="26"/>
        <v>0</v>
      </c>
      <c r="I322" s="299"/>
      <c r="J322" s="287"/>
      <c r="K322" s="308">
        <f t="shared" si="25"/>
        <v>2400</v>
      </c>
      <c r="L322" s="299"/>
      <c r="M322" s="18"/>
      <c r="N322" s="13"/>
      <c r="O322" s="12"/>
      <c r="P322" s="13"/>
      <c r="Q322" s="147"/>
      <c r="R322" s="148"/>
      <c r="S322" s="148"/>
    </row>
    <row r="323" spans="1:19" s="149" customFormat="1" ht="15.75" customHeight="1">
      <c r="A323" s="10"/>
      <c r="B323" s="365" t="str">
        <f t="shared" si="25"/>
        <v>Tecson, Linda</v>
      </c>
      <c r="C323" s="574">
        <f t="shared" si="25"/>
        <v>43055</v>
      </c>
      <c r="D323" s="493">
        <f t="shared" si="25"/>
        <v>478800</v>
      </c>
      <c r="E323" s="493" t="str">
        <f>E619</f>
        <v>oolong tea</v>
      </c>
      <c r="F323" s="493">
        <f t="shared" si="25"/>
        <v>0</v>
      </c>
      <c r="G323" s="493">
        <f>G619</f>
        <v>0</v>
      </c>
      <c r="H323" s="493">
        <f t="shared" si="26"/>
        <v>478800</v>
      </c>
      <c r="I323" s="493">
        <f>I619</f>
        <v>0</v>
      </c>
      <c r="J323" s="493">
        <f>J619</f>
        <v>0</v>
      </c>
      <c r="K323" s="493">
        <f t="shared" si="25"/>
        <v>0</v>
      </c>
      <c r="L323" s="435"/>
      <c r="M323" s="18"/>
      <c r="N323" s="13"/>
      <c r="O323" s="12"/>
      <c r="P323" s="13"/>
      <c r="Q323" s="147"/>
      <c r="R323" s="148"/>
      <c r="S323" s="148"/>
    </row>
    <row r="324" spans="1:19" s="166" customFormat="1" ht="15.75" customHeight="1">
      <c r="A324" s="6"/>
      <c r="B324" s="365" t="str">
        <f t="shared" si="25"/>
        <v>Tecson, Marife</v>
      </c>
      <c r="C324" s="574">
        <f t="shared" si="25"/>
        <v>37236</v>
      </c>
      <c r="D324" s="493">
        <f t="shared" si="25"/>
        <v>254070.79</v>
      </c>
      <c r="E324" s="575"/>
      <c r="F324" s="493">
        <f t="shared" si="25"/>
        <v>0</v>
      </c>
      <c r="G324" s="299"/>
      <c r="H324" s="493">
        <f t="shared" si="26"/>
        <v>0</v>
      </c>
      <c r="I324" s="299"/>
      <c r="J324" s="287"/>
      <c r="K324" s="308">
        <f t="shared" si="25"/>
        <v>254070.79</v>
      </c>
      <c r="L324" s="436"/>
      <c r="M324" s="81"/>
      <c r="N324" s="495"/>
      <c r="O324" s="81"/>
      <c r="P324" s="495"/>
      <c r="Q324" s="412"/>
      <c r="R324" s="163"/>
      <c r="S324" s="163"/>
    </row>
    <row r="325" spans="1:19" s="124" customFormat="1" ht="15.75" customHeight="1">
      <c r="A325" s="7"/>
      <c r="B325" s="365" t="str">
        <f t="shared" si="25"/>
        <v>Tigulo, Ma. Bella</v>
      </c>
      <c r="C325" s="574">
        <f t="shared" si="25"/>
        <v>43083</v>
      </c>
      <c r="D325" s="493">
        <f t="shared" si="25"/>
        <v>2700</v>
      </c>
      <c r="E325" s="490" t="str">
        <f>E621</f>
        <v>travel</v>
      </c>
      <c r="F325" s="493">
        <f t="shared" si="25"/>
        <v>0</v>
      </c>
      <c r="G325" s="299"/>
      <c r="H325" s="493">
        <f t="shared" si="26"/>
        <v>2700</v>
      </c>
      <c r="I325" s="299"/>
      <c r="J325" s="287"/>
      <c r="K325" s="308">
        <f t="shared" si="25"/>
        <v>0</v>
      </c>
      <c r="L325" s="384"/>
      <c r="M325" s="8"/>
      <c r="N325" s="9"/>
      <c r="O325" s="8"/>
      <c r="P325" s="9"/>
      <c r="Q325" s="162"/>
      <c r="R325" s="161"/>
      <c r="S325" s="161"/>
    </row>
    <row r="326" spans="1:19" s="124" customFormat="1" ht="15.75" customHeight="1">
      <c r="A326" s="7"/>
      <c r="B326" s="365" t="str">
        <f t="shared" si="25"/>
        <v>Toledo, Delia</v>
      </c>
      <c r="C326" s="574">
        <f t="shared" si="25"/>
        <v>43305</v>
      </c>
      <c r="D326" s="493">
        <f t="shared" si="25"/>
        <v>12520</v>
      </c>
      <c r="E326" s="578" t="str">
        <f>E622</f>
        <v>travel</v>
      </c>
      <c r="F326" s="493">
        <f t="shared" si="25"/>
        <v>0</v>
      </c>
      <c r="G326" s="299">
        <f>G622</f>
        <v>12520</v>
      </c>
      <c r="H326" s="493">
        <f t="shared" si="26"/>
        <v>0</v>
      </c>
      <c r="I326" s="299"/>
      <c r="J326" s="287"/>
      <c r="K326" s="308">
        <f t="shared" si="25"/>
        <v>0</v>
      </c>
      <c r="L326" s="299"/>
      <c r="M326" s="8"/>
      <c r="N326" s="9"/>
      <c r="O326" s="8"/>
      <c r="P326" s="9"/>
      <c r="Q326" s="162"/>
      <c r="R326" s="161"/>
      <c r="S326" s="161"/>
    </row>
    <row r="327" spans="1:19" s="124" customFormat="1" ht="15.75" customHeight="1">
      <c r="A327" s="7"/>
      <c r="B327" s="365" t="str">
        <f t="shared" si="25"/>
        <v>Torre, Amee</v>
      </c>
      <c r="C327" s="574">
        <f t="shared" si="25"/>
        <v>43062</v>
      </c>
      <c r="D327" s="493">
        <f t="shared" si="25"/>
        <v>343332</v>
      </c>
      <c r="E327" s="493" t="str">
        <f>E623</f>
        <v>maint SP bldg</v>
      </c>
      <c r="F327" s="493">
        <f t="shared" si="25"/>
        <v>0</v>
      </c>
      <c r="G327" s="493">
        <f>G623</f>
        <v>0</v>
      </c>
      <c r="H327" s="493">
        <f t="shared" si="26"/>
        <v>343332</v>
      </c>
      <c r="I327" s="493">
        <f>I623</f>
        <v>0</v>
      </c>
      <c r="J327" s="493">
        <f>J623</f>
        <v>0</v>
      </c>
      <c r="K327" s="493">
        <f t="shared" si="25"/>
        <v>0</v>
      </c>
      <c r="L327" s="299"/>
      <c r="M327" s="8"/>
      <c r="N327" s="9"/>
      <c r="O327" s="8"/>
      <c r="P327" s="9"/>
      <c r="Q327" s="162"/>
      <c r="R327" s="161"/>
      <c r="S327" s="161"/>
    </row>
    <row r="328" spans="1:19" s="124" customFormat="1" ht="15.75" customHeight="1">
      <c r="A328" s="7"/>
      <c r="B328" s="365" t="str">
        <f t="shared" si="25"/>
        <v>Tumacas, Alfredo</v>
      </c>
      <c r="C328" s="574">
        <f t="shared" si="25"/>
        <v>36388</v>
      </c>
      <c r="D328" s="493">
        <f t="shared" si="25"/>
        <v>13624</v>
      </c>
      <c r="E328" s="575"/>
      <c r="F328" s="493">
        <f t="shared" si="25"/>
        <v>0</v>
      </c>
      <c r="G328" s="299"/>
      <c r="H328" s="493"/>
      <c r="I328" s="299"/>
      <c r="J328" s="287"/>
      <c r="K328" s="308">
        <f t="shared" si="25"/>
        <v>13624</v>
      </c>
      <c r="L328" s="299"/>
      <c r="M328" s="8"/>
      <c r="N328" s="9"/>
      <c r="O328" s="8"/>
      <c r="P328" s="9"/>
      <c r="Q328" s="162"/>
      <c r="R328" s="161"/>
      <c r="S328" s="161"/>
    </row>
    <row r="329" spans="1:19" s="124" customFormat="1" ht="15.75" customHeight="1">
      <c r="A329" s="7"/>
      <c r="B329" s="590" t="str">
        <f t="shared" si="25"/>
        <v>Uriarte, Stanley</v>
      </c>
      <c r="C329" s="591">
        <f t="shared" si="25"/>
        <v>43228</v>
      </c>
      <c r="D329" s="592">
        <f t="shared" si="25"/>
        <v>3940</v>
      </c>
      <c r="E329" s="592" t="str">
        <f t="shared" si="25"/>
        <v>travel</v>
      </c>
      <c r="F329" s="497">
        <f t="shared" si="25"/>
        <v>0</v>
      </c>
      <c r="G329" s="592">
        <f t="shared" si="25"/>
        <v>0</v>
      </c>
      <c r="H329" s="592">
        <f t="shared" si="25"/>
        <v>3940</v>
      </c>
      <c r="I329" s="592">
        <f t="shared" si="25"/>
        <v>0</v>
      </c>
      <c r="J329" s="592">
        <f t="shared" si="25"/>
        <v>0</v>
      </c>
      <c r="K329" s="592">
        <f t="shared" si="25"/>
        <v>0</v>
      </c>
      <c r="L329" s="285"/>
      <c r="M329" s="8"/>
      <c r="N329" s="9"/>
      <c r="O329" s="8"/>
      <c r="P329" s="9"/>
      <c r="Q329" s="162"/>
      <c r="R329" s="161"/>
      <c r="S329" s="161"/>
    </row>
    <row r="330" spans="1:19" ht="12.75" customHeight="1">
      <c r="A330" s="7"/>
      <c r="B330" s="496"/>
      <c r="C330" s="560" t="s">
        <v>263</v>
      </c>
      <c r="D330" s="498">
        <f>SUM(D302:D329)</f>
        <v>3026369.1000000006</v>
      </c>
      <c r="E330" s="561"/>
      <c r="F330" s="606">
        <f>SUM(F302:F329)</f>
        <v>120000</v>
      </c>
      <c r="G330" s="563">
        <f>SUM(G302:G329)</f>
        <v>87520.59</v>
      </c>
      <c r="H330" s="606">
        <f>SUM(H302:H329)</f>
        <v>1923748.75</v>
      </c>
      <c r="I330" s="562">
        <f>SUM(I302:I324)</f>
        <v>364900</v>
      </c>
      <c r="J330" s="498">
        <f>SUM(J302:J324)</f>
        <v>0</v>
      </c>
      <c r="K330" s="563">
        <f>SUM(K302:K329)</f>
        <v>530199.76</v>
      </c>
      <c r="L330" s="276">
        <f>F330+G330+H330+I330+J330+K330</f>
        <v>3026369.0999999996</v>
      </c>
      <c r="M330" s="1"/>
      <c r="N330" s="2">
        <f>D330-L330</f>
        <v>0</v>
      </c>
      <c r="O330" s="1"/>
      <c r="P330" s="2"/>
      <c r="Q330" s="131"/>
      <c r="R330" s="127"/>
      <c r="S330" s="127"/>
    </row>
    <row r="331" spans="1:19" s="166" customFormat="1" ht="7.5" customHeight="1" hidden="1">
      <c r="A331" s="6"/>
      <c r="B331" s="489"/>
      <c r="C331" s="491"/>
      <c r="D331" s="509"/>
      <c r="E331" s="491"/>
      <c r="F331" s="559"/>
      <c r="G331" s="491"/>
      <c r="H331" s="558"/>
      <c r="I331" s="491"/>
      <c r="J331" s="559"/>
      <c r="K331" s="510"/>
      <c r="L331" s="411"/>
      <c r="M331" s="81"/>
      <c r="N331" s="495"/>
      <c r="O331" s="81"/>
      <c r="P331" s="495"/>
      <c r="Q331" s="412"/>
      <c r="R331" s="163"/>
      <c r="S331" s="163"/>
    </row>
    <row r="332" spans="1:19" ht="12" customHeight="1" hidden="1">
      <c r="A332" s="6"/>
      <c r="B332" s="489"/>
      <c r="C332" s="491"/>
      <c r="D332" s="509"/>
      <c r="E332" s="491"/>
      <c r="F332" s="559"/>
      <c r="G332" s="491"/>
      <c r="H332" s="558"/>
      <c r="I332" s="491"/>
      <c r="J332" s="559"/>
      <c r="K332" s="510"/>
      <c r="L332" s="531"/>
      <c r="M332" s="1"/>
      <c r="N332" s="2"/>
      <c r="O332" s="1"/>
      <c r="P332" s="2"/>
      <c r="Q332" s="131"/>
      <c r="R332" s="127"/>
      <c r="S332" s="127"/>
    </row>
    <row r="333" spans="1:19" ht="1.5" customHeight="1">
      <c r="A333" s="7"/>
      <c r="B333" s="489"/>
      <c r="C333" s="491"/>
      <c r="D333" s="509"/>
      <c r="E333" s="491"/>
      <c r="F333" s="559"/>
      <c r="G333" s="491"/>
      <c r="H333" s="558"/>
      <c r="I333" s="491"/>
      <c r="J333" s="559"/>
      <c r="K333" s="510"/>
      <c r="L333" s="531"/>
      <c r="M333" s="1"/>
      <c r="N333" s="2"/>
      <c r="O333" s="1"/>
      <c r="P333" s="2"/>
      <c r="Q333" s="131"/>
      <c r="R333" s="127"/>
      <c r="S333" s="127"/>
    </row>
    <row r="334" spans="1:19" ht="17.25" customHeight="1">
      <c r="A334" s="8"/>
      <c r="B334" s="34"/>
      <c r="C334" s="564"/>
      <c r="D334" s="532"/>
      <c r="E334" s="532"/>
      <c r="F334" s="533"/>
      <c r="G334" s="533"/>
      <c r="H334" s="533"/>
      <c r="I334" s="533"/>
      <c r="J334" s="533"/>
      <c r="K334" s="533"/>
      <c r="L334" s="531">
        <f>D330-L330</f>
        <v>0</v>
      </c>
      <c r="M334" s="1"/>
      <c r="N334" s="2">
        <v>199025486.58</v>
      </c>
      <c r="O334" s="1"/>
      <c r="P334" s="2"/>
      <c r="Q334" s="131"/>
      <c r="R334" s="127"/>
      <c r="S334" s="127"/>
    </row>
    <row r="335" spans="1:19" ht="9.75" customHeight="1">
      <c r="A335" s="8"/>
      <c r="B335" s="530" t="str">
        <f>B192</f>
        <v>san.aging148AAOE 09/06/16</v>
      </c>
      <c r="C335" s="388"/>
      <c r="D335" s="389"/>
      <c r="E335" s="389"/>
      <c r="F335" s="390"/>
      <c r="G335" s="391"/>
      <c r="H335" s="391"/>
      <c r="I335" s="389"/>
      <c r="J335" s="390"/>
      <c r="K335" s="571" t="s">
        <v>274</v>
      </c>
      <c r="L335" s="280"/>
      <c r="M335" s="1"/>
      <c r="N335" s="2"/>
      <c r="O335" s="1"/>
      <c r="P335" s="2"/>
      <c r="Q335" s="131"/>
      <c r="R335" s="127"/>
      <c r="S335" s="127"/>
    </row>
    <row r="336" spans="1:19" ht="11.25" customHeight="1">
      <c r="A336" s="1"/>
      <c r="B336" s="34"/>
      <c r="C336" s="366"/>
      <c r="D336" s="284"/>
      <c r="E336" s="106"/>
      <c r="F336" s="367"/>
      <c r="G336" s="368"/>
      <c r="H336" s="28"/>
      <c r="I336" s="369"/>
      <c r="J336" s="369"/>
      <c r="K336" s="369"/>
      <c r="L336" s="234"/>
      <c r="M336" s="1"/>
      <c r="N336" s="2"/>
      <c r="O336" s="1"/>
      <c r="P336" s="2"/>
      <c r="Q336" s="131"/>
      <c r="R336" s="127"/>
      <c r="S336" s="127"/>
    </row>
    <row r="337" spans="1:19" ht="8.25" customHeight="1">
      <c r="A337" s="1"/>
      <c r="B337" s="26"/>
      <c r="C337" s="237"/>
      <c r="D337" s="26"/>
      <c r="E337" s="231"/>
      <c r="F337" s="26"/>
      <c r="G337" s="24"/>
      <c r="H337" s="242"/>
      <c r="I337" s="234"/>
      <c r="J337" s="234"/>
      <c r="K337" s="231"/>
      <c r="L337" s="234"/>
      <c r="M337" s="1"/>
      <c r="N337" s="2"/>
      <c r="O337" s="1"/>
      <c r="P337" s="2"/>
      <c r="Q337" s="131"/>
      <c r="R337" s="127"/>
      <c r="S337" s="127"/>
    </row>
    <row r="338" spans="1:19" ht="11.25" customHeight="1">
      <c r="A338" s="1"/>
      <c r="B338" s="26"/>
      <c r="C338" s="237"/>
      <c r="D338" s="551"/>
      <c r="E338" s="231"/>
      <c r="F338" s="232"/>
      <c r="G338" s="233"/>
      <c r="H338" s="243"/>
      <c r="I338" s="231"/>
      <c r="J338" s="231"/>
      <c r="K338" s="231"/>
      <c r="L338" s="234"/>
      <c r="M338" s="1"/>
      <c r="N338" s="2" t="e">
        <f>L334-#REF!</f>
        <v>#REF!</v>
      </c>
      <c r="O338" s="1"/>
      <c r="P338" s="2"/>
      <c r="Q338" s="131"/>
      <c r="R338" s="127"/>
      <c r="S338" s="127"/>
    </row>
    <row r="339" spans="1:16" ht="16.5" customHeight="1">
      <c r="A339" s="629" t="str">
        <f>A50</f>
        <v>AGING OF ADVANCES TO OFFICERS AND EMPLOYEES</v>
      </c>
      <c r="B339" s="629"/>
      <c r="C339" s="629"/>
      <c r="D339" s="629"/>
      <c r="E339" s="629"/>
      <c r="F339" s="629"/>
      <c r="G339" s="629"/>
      <c r="H339" s="629"/>
      <c r="I339" s="629"/>
      <c r="J339" s="629"/>
      <c r="K339" s="629"/>
      <c r="L339" s="26"/>
      <c r="M339" s="26"/>
      <c r="N339" s="27"/>
      <c r="O339" s="26"/>
      <c r="P339" s="27"/>
    </row>
    <row r="340" spans="1:16" ht="1.5" customHeight="1">
      <c r="A340" s="26"/>
      <c r="B340" s="26"/>
      <c r="C340" s="30"/>
      <c r="D340" s="26"/>
      <c r="E340" s="80"/>
      <c r="F340" s="26"/>
      <c r="G340" s="26"/>
      <c r="H340" s="26"/>
      <c r="I340" s="26"/>
      <c r="J340" s="26"/>
      <c r="K340" s="26"/>
      <c r="L340" s="26"/>
      <c r="M340" s="26"/>
      <c r="N340" s="27"/>
      <c r="O340" s="26"/>
      <c r="P340" s="27"/>
    </row>
    <row r="341" spans="1:16" ht="13.5" customHeight="1">
      <c r="A341" s="669" t="str">
        <f>A52</f>
        <v>AS OF SEPTEMBER, 2018</v>
      </c>
      <c r="B341" s="660"/>
      <c r="C341" s="660"/>
      <c r="D341" s="660"/>
      <c r="E341" s="660"/>
      <c r="F341" s="660"/>
      <c r="G341" s="660"/>
      <c r="H341" s="660"/>
      <c r="I341" s="660"/>
      <c r="J341" s="660"/>
      <c r="K341" s="660"/>
      <c r="L341" s="26"/>
      <c r="M341" s="26"/>
      <c r="N341" s="27"/>
      <c r="O341" s="26"/>
      <c r="P341" s="27"/>
    </row>
    <row r="342" spans="1:19" ht="1.5" customHeight="1">
      <c r="A342" s="7"/>
      <c r="B342" s="34"/>
      <c r="C342" s="40"/>
      <c r="D342" s="34"/>
      <c r="E342" s="74"/>
      <c r="F342" s="34"/>
      <c r="G342" s="34"/>
      <c r="H342" s="34"/>
      <c r="I342" s="34"/>
      <c r="J342" s="34"/>
      <c r="K342" s="34"/>
      <c r="L342" s="1"/>
      <c r="M342" s="1"/>
      <c r="N342" s="2"/>
      <c r="O342" s="1"/>
      <c r="P342" s="2"/>
      <c r="Q342" s="131"/>
      <c r="R342" s="127"/>
      <c r="S342" s="127"/>
    </row>
    <row r="343" spans="1:19" ht="12.75" customHeight="1">
      <c r="A343" s="3"/>
      <c r="B343" s="37"/>
      <c r="C343" s="33"/>
      <c r="D343" s="38"/>
      <c r="E343" s="667" t="s">
        <v>199</v>
      </c>
      <c r="F343" s="630" t="s">
        <v>223</v>
      </c>
      <c r="G343" s="631"/>
      <c r="H343" s="631"/>
      <c r="I343" s="631"/>
      <c r="J343" s="631"/>
      <c r="K343" s="632"/>
      <c r="L343" s="1"/>
      <c r="M343" s="1"/>
      <c r="N343" s="2"/>
      <c r="O343" s="1"/>
      <c r="P343" s="2"/>
      <c r="Q343" s="131"/>
      <c r="R343" s="127"/>
      <c r="S343" s="127"/>
    </row>
    <row r="344" spans="1:19" s="135" customFormat="1" ht="12.75" customHeight="1">
      <c r="A344" s="17"/>
      <c r="B344" s="633" t="s">
        <v>0</v>
      </c>
      <c r="C344" s="439" t="s">
        <v>156</v>
      </c>
      <c r="D344" s="668" t="s">
        <v>1</v>
      </c>
      <c r="E344" s="670"/>
      <c r="F344" s="630" t="s">
        <v>218</v>
      </c>
      <c r="G344" s="631"/>
      <c r="H344" s="632"/>
      <c r="I344" s="630" t="s">
        <v>219</v>
      </c>
      <c r="J344" s="631"/>
      <c r="K344" s="632"/>
      <c r="L344" s="4"/>
      <c r="M344" s="4"/>
      <c r="N344" s="5"/>
      <c r="O344" s="4"/>
      <c r="P344" s="5"/>
      <c r="Q344" s="134"/>
      <c r="R344" s="133"/>
      <c r="S344" s="133"/>
    </row>
    <row r="345" spans="1:19" s="135" customFormat="1" ht="15" customHeight="1">
      <c r="A345" s="17"/>
      <c r="B345" s="672"/>
      <c r="C345" s="499" t="s">
        <v>157</v>
      </c>
      <c r="D345" s="673"/>
      <c r="E345" s="670"/>
      <c r="F345" s="458" t="s">
        <v>215</v>
      </c>
      <c r="G345" s="500" t="s">
        <v>216</v>
      </c>
      <c r="H345" s="501" t="s">
        <v>217</v>
      </c>
      <c r="I345" s="502" t="s">
        <v>220</v>
      </c>
      <c r="J345" s="500" t="s">
        <v>221</v>
      </c>
      <c r="K345" s="501" t="s">
        <v>222</v>
      </c>
      <c r="L345" s="4"/>
      <c r="M345" s="4"/>
      <c r="N345" s="5"/>
      <c r="O345" s="4"/>
      <c r="P345" s="5"/>
      <c r="Q345" s="134"/>
      <c r="R345" s="133"/>
      <c r="S345" s="133"/>
    </row>
    <row r="346" spans="1:19" ht="2.25" customHeight="1" hidden="1">
      <c r="A346" s="6"/>
      <c r="B346" s="42"/>
      <c r="C346" s="438"/>
      <c r="D346" s="44"/>
      <c r="E346" s="671"/>
      <c r="F346" s="45"/>
      <c r="G346" s="44"/>
      <c r="H346" s="45"/>
      <c r="I346" s="46"/>
      <c r="J346" s="44"/>
      <c r="K346" s="45"/>
      <c r="L346" s="1"/>
      <c r="M346" s="1"/>
      <c r="N346" s="2"/>
      <c r="O346" s="1"/>
      <c r="P346" s="2"/>
      <c r="Q346" s="131"/>
      <c r="R346" s="127"/>
      <c r="S346" s="127"/>
    </row>
    <row r="347" spans="1:19" ht="2.25" customHeight="1">
      <c r="A347" s="7"/>
      <c r="B347" s="34"/>
      <c r="C347" s="445"/>
      <c r="D347" s="47"/>
      <c r="E347" s="503"/>
      <c r="F347" s="48"/>
      <c r="G347" s="47"/>
      <c r="H347" s="48"/>
      <c r="I347" s="49"/>
      <c r="J347" s="47"/>
      <c r="K347" s="48"/>
      <c r="L347" s="1"/>
      <c r="M347" s="1"/>
      <c r="N347" s="2"/>
      <c r="O347" s="1"/>
      <c r="P347" s="2"/>
      <c r="Q347" s="131"/>
      <c r="R347" s="127"/>
      <c r="S347" s="127"/>
    </row>
    <row r="348" spans="1:19" s="149" customFormat="1" ht="13.5" customHeight="1">
      <c r="A348" s="10"/>
      <c r="B348" s="34"/>
      <c r="C348" s="504"/>
      <c r="D348" s="505"/>
      <c r="E348" s="506"/>
      <c r="F348" s="550"/>
      <c r="G348" s="507"/>
      <c r="H348" s="34"/>
      <c r="I348" s="99"/>
      <c r="J348" s="34"/>
      <c r="K348" s="508"/>
      <c r="L348" s="12"/>
      <c r="M348" s="18" t="e">
        <f>#REF!+1</f>
        <v>#REF!</v>
      </c>
      <c r="N348" s="13"/>
      <c r="O348" s="12"/>
      <c r="P348" s="13"/>
      <c r="Q348" s="147"/>
      <c r="R348" s="148"/>
      <c r="S348" s="148"/>
    </row>
    <row r="349" spans="1:19" s="149" customFormat="1" ht="15.75" customHeight="1">
      <c r="A349" s="10"/>
      <c r="B349" s="270" t="str">
        <f aca="true" t="shared" si="27" ref="B349:E364">B626</f>
        <v>Ursal, Geodiguil</v>
      </c>
      <c r="C349" s="593">
        <f t="shared" si="27"/>
        <v>41061</v>
      </c>
      <c r="D349" s="318">
        <f t="shared" si="27"/>
        <v>31947</v>
      </c>
      <c r="E349" s="491" t="str">
        <f t="shared" si="27"/>
        <v>travel</v>
      </c>
      <c r="F349" s="270"/>
      <c r="G349" s="575"/>
      <c r="H349" s="576"/>
      <c r="I349" s="365"/>
      <c r="J349" s="576"/>
      <c r="K349" s="308">
        <f aca="true" t="shared" si="28" ref="K349:K372">K626</f>
        <v>31947</v>
      </c>
      <c r="L349" s="12"/>
      <c r="M349" s="18" t="e">
        <f>M348+1</f>
        <v>#REF!</v>
      </c>
      <c r="N349" s="13"/>
      <c r="O349" s="12"/>
      <c r="P349" s="13"/>
      <c r="Q349" s="147"/>
      <c r="R349" s="148"/>
      <c r="S349" s="148"/>
    </row>
    <row r="350" spans="1:19" s="149" customFormat="1" ht="15.75" customHeight="1">
      <c r="A350" s="10"/>
      <c r="B350" s="270" t="str">
        <f t="shared" si="27"/>
        <v>Valde, Kenneth</v>
      </c>
      <c r="C350" s="593">
        <f t="shared" si="27"/>
        <v>41166</v>
      </c>
      <c r="D350" s="318">
        <f t="shared" si="27"/>
        <v>50000</v>
      </c>
      <c r="E350" s="576" t="str">
        <f t="shared" si="27"/>
        <v>gasoline</v>
      </c>
      <c r="F350" s="270"/>
      <c r="G350" s="575"/>
      <c r="H350" s="287"/>
      <c r="I350" s="365"/>
      <c r="J350" s="576"/>
      <c r="K350" s="308">
        <f t="shared" si="28"/>
        <v>50000</v>
      </c>
      <c r="L350" s="12"/>
      <c r="M350" s="18"/>
      <c r="N350" s="13"/>
      <c r="O350" s="12"/>
      <c r="P350" s="13"/>
      <c r="Q350" s="147"/>
      <c r="R350" s="148"/>
      <c r="S350" s="148"/>
    </row>
    <row r="351" spans="1:19" s="149" customFormat="1" ht="15.75" customHeight="1">
      <c r="A351" s="10"/>
      <c r="B351" s="270" t="str">
        <f t="shared" si="27"/>
        <v>Vallecer, Matthew</v>
      </c>
      <c r="C351" s="593">
        <f t="shared" si="27"/>
        <v>43195</v>
      </c>
      <c r="D351" s="318">
        <f t="shared" si="27"/>
        <v>900000</v>
      </c>
      <c r="E351" s="576"/>
      <c r="F351" s="594"/>
      <c r="G351" s="299"/>
      <c r="H351" s="287">
        <f>H628</f>
        <v>900000</v>
      </c>
      <c r="I351" s="365"/>
      <c r="J351" s="576"/>
      <c r="K351" s="308">
        <f t="shared" si="28"/>
        <v>0</v>
      </c>
      <c r="L351" s="12"/>
      <c r="M351" s="18"/>
      <c r="N351" s="13"/>
      <c r="O351" s="12"/>
      <c r="P351" s="13"/>
      <c r="Q351" s="147"/>
      <c r="R351" s="148"/>
      <c r="S351" s="148"/>
    </row>
    <row r="352" spans="1:19" s="149" customFormat="1" ht="15.75" customHeight="1">
      <c r="A352" s="10"/>
      <c r="B352" s="270" t="str">
        <f t="shared" si="27"/>
        <v>Valmores, Neil</v>
      </c>
      <c r="C352" s="593">
        <f t="shared" si="27"/>
        <v>40508</v>
      </c>
      <c r="D352" s="318">
        <f t="shared" si="27"/>
        <v>8764.02</v>
      </c>
      <c r="E352" s="576" t="str">
        <f t="shared" si="27"/>
        <v>travel</v>
      </c>
      <c r="F352" s="270"/>
      <c r="G352" s="299"/>
      <c r="H352" s="287"/>
      <c r="I352" s="365"/>
      <c r="J352" s="576"/>
      <c r="K352" s="308">
        <f t="shared" si="28"/>
        <v>8764.02</v>
      </c>
      <c r="L352" s="456">
        <f>SUM(D349:D352)</f>
        <v>990711.02</v>
      </c>
      <c r="M352" s="18"/>
      <c r="N352" s="13"/>
      <c r="O352" s="12"/>
      <c r="P352" s="13"/>
      <c r="Q352" s="147"/>
      <c r="R352" s="148"/>
      <c r="S352" s="148"/>
    </row>
    <row r="353" spans="1:19" s="149" customFormat="1" ht="15.75" customHeight="1">
      <c r="A353" s="10"/>
      <c r="B353" s="270" t="str">
        <f t="shared" si="27"/>
        <v>Valmores, Pauline</v>
      </c>
      <c r="C353" s="593">
        <f t="shared" si="27"/>
        <v>43256</v>
      </c>
      <c r="D353" s="318">
        <f t="shared" si="27"/>
        <v>54662</v>
      </c>
      <c r="E353" s="576" t="str">
        <f t="shared" si="27"/>
        <v>bench marking</v>
      </c>
      <c r="F353" s="594"/>
      <c r="G353" s="575"/>
      <c r="H353" s="287">
        <f>H630</f>
        <v>54662</v>
      </c>
      <c r="I353" s="365"/>
      <c r="J353" s="576"/>
      <c r="K353" s="308">
        <f t="shared" si="28"/>
        <v>0</v>
      </c>
      <c r="L353" s="456">
        <f>L352+L330+L287</f>
        <v>4017080.1199999996</v>
      </c>
      <c r="M353" s="18"/>
      <c r="N353" s="13"/>
      <c r="O353" s="12"/>
      <c r="P353" s="13"/>
      <c r="Q353" s="147"/>
      <c r="R353" s="148"/>
      <c r="S353" s="148"/>
    </row>
    <row r="354" spans="1:19" s="149" customFormat="1" ht="15.75" customHeight="1">
      <c r="A354" s="10"/>
      <c r="B354" s="270" t="str">
        <f t="shared" si="27"/>
        <v>Valmoria, Prisco</v>
      </c>
      <c r="C354" s="593">
        <f t="shared" si="27"/>
        <v>43357</v>
      </c>
      <c r="D354" s="318">
        <f t="shared" si="27"/>
        <v>140000</v>
      </c>
      <c r="E354" s="576" t="str">
        <f t="shared" si="27"/>
        <v>Mindanao Summit</v>
      </c>
      <c r="F354" s="594">
        <f>F631</f>
        <v>140000</v>
      </c>
      <c r="G354" s="575"/>
      <c r="H354" s="576"/>
      <c r="I354" s="365"/>
      <c r="J354" s="576"/>
      <c r="K354" s="308">
        <f t="shared" si="28"/>
        <v>0</v>
      </c>
      <c r="L354" s="12"/>
      <c r="M354" s="18"/>
      <c r="N354" s="13"/>
      <c r="O354" s="12"/>
      <c r="P354" s="13"/>
      <c r="Q354" s="147"/>
      <c r="R354" s="148"/>
      <c r="S354" s="148"/>
    </row>
    <row r="355" spans="1:19" s="149" customFormat="1" ht="15.75" customHeight="1">
      <c r="A355" s="10"/>
      <c r="B355" s="270" t="str">
        <f t="shared" si="27"/>
        <v>Velez, Kezia</v>
      </c>
      <c r="C355" s="593">
        <f t="shared" si="27"/>
        <v>43210</v>
      </c>
      <c r="D355" s="318">
        <f t="shared" si="27"/>
        <v>2738.75</v>
      </c>
      <c r="E355" s="576" t="str">
        <f t="shared" si="27"/>
        <v>workshop</v>
      </c>
      <c r="F355" s="270"/>
      <c r="G355" s="299"/>
      <c r="H355" s="287">
        <f>H632</f>
        <v>2738.75</v>
      </c>
      <c r="I355" s="365"/>
      <c r="J355" s="576"/>
      <c r="K355" s="308">
        <f t="shared" si="28"/>
        <v>0</v>
      </c>
      <c r="L355" s="12"/>
      <c r="M355" s="18"/>
      <c r="N355" s="13"/>
      <c r="O355" s="12"/>
      <c r="P355" s="13"/>
      <c r="Q355" s="147"/>
      <c r="R355" s="148"/>
      <c r="S355" s="148"/>
    </row>
    <row r="356" spans="1:19" s="149" customFormat="1" ht="15.75" customHeight="1">
      <c r="A356" s="10"/>
      <c r="B356" s="270" t="str">
        <f t="shared" si="27"/>
        <v>Verganio, Rogelio</v>
      </c>
      <c r="C356" s="593">
        <f t="shared" si="27"/>
        <v>38309</v>
      </c>
      <c r="D356" s="318">
        <f t="shared" si="27"/>
        <v>2700</v>
      </c>
      <c r="E356" s="576" t="str">
        <f t="shared" si="27"/>
        <v>travel</v>
      </c>
      <c r="F356" s="594"/>
      <c r="G356" s="575"/>
      <c r="H356" s="576"/>
      <c r="I356" s="365"/>
      <c r="J356" s="576"/>
      <c r="K356" s="308">
        <f t="shared" si="28"/>
        <v>2700</v>
      </c>
      <c r="L356" s="12"/>
      <c r="M356" s="18"/>
      <c r="N356" s="13"/>
      <c r="O356" s="12"/>
      <c r="P356" s="13"/>
      <c r="Q356" s="147"/>
      <c r="R356" s="148"/>
      <c r="S356" s="148"/>
    </row>
    <row r="357" spans="1:19" s="149" customFormat="1" ht="15.75" customHeight="1">
      <c r="A357" s="10"/>
      <c r="B357" s="270" t="str">
        <f t="shared" si="27"/>
        <v>Vicente, Genes</v>
      </c>
      <c r="C357" s="593">
        <f t="shared" si="27"/>
        <v>0</v>
      </c>
      <c r="D357" s="318">
        <f t="shared" si="27"/>
        <v>500.06</v>
      </c>
      <c r="E357" s="623"/>
      <c r="F357" s="624">
        <f>F634</f>
        <v>500.06</v>
      </c>
      <c r="G357" s="575"/>
      <c r="H357" s="287"/>
      <c r="I357" s="365"/>
      <c r="J357" s="576"/>
      <c r="K357" s="308">
        <f t="shared" si="28"/>
        <v>0</v>
      </c>
      <c r="L357" s="12"/>
      <c r="M357" s="18" t="e">
        <f>M349+1</f>
        <v>#REF!</v>
      </c>
      <c r="N357" s="13"/>
      <c r="O357" s="12"/>
      <c r="P357" s="13"/>
      <c r="Q357" s="147"/>
      <c r="R357" s="148"/>
      <c r="S357" s="148"/>
    </row>
    <row r="358" spans="1:19" s="149" customFormat="1" ht="15.75" customHeight="1">
      <c r="A358" s="10"/>
      <c r="B358" s="270" t="str">
        <f t="shared" si="27"/>
        <v>Villacura, Ronnel</v>
      </c>
      <c r="C358" s="593">
        <f t="shared" si="27"/>
        <v>42815</v>
      </c>
      <c r="D358" s="318">
        <f t="shared" si="27"/>
        <v>5200</v>
      </c>
      <c r="E358" s="576"/>
      <c r="F358" s="270"/>
      <c r="G358" s="575"/>
      <c r="H358" s="309">
        <f>-H635</f>
        <v>0</v>
      </c>
      <c r="I358" s="285">
        <f>I635</f>
        <v>5200</v>
      </c>
      <c r="J358" s="576"/>
      <c r="K358" s="308">
        <f t="shared" si="28"/>
        <v>0</v>
      </c>
      <c r="L358" s="12"/>
      <c r="M358" s="18"/>
      <c r="N358" s="13"/>
      <c r="O358" s="12"/>
      <c r="P358" s="13"/>
      <c r="Q358" s="147"/>
      <c r="R358" s="148"/>
      <c r="S358" s="148"/>
    </row>
    <row r="359" spans="1:19" s="149" customFormat="1" ht="15.75" customHeight="1">
      <c r="A359" s="10"/>
      <c r="B359" s="270" t="str">
        <f t="shared" si="27"/>
        <v>Violon, Ronald</v>
      </c>
      <c r="C359" s="593">
        <f t="shared" si="27"/>
        <v>43251</v>
      </c>
      <c r="D359" s="318">
        <f t="shared" si="27"/>
        <v>11479.21</v>
      </c>
      <c r="E359" s="576" t="str">
        <f t="shared" si="27"/>
        <v>Capacity activity</v>
      </c>
      <c r="F359" s="594"/>
      <c r="G359" s="299"/>
      <c r="H359" s="287">
        <f>H636</f>
        <v>11479.21</v>
      </c>
      <c r="I359" s="365"/>
      <c r="J359" s="576"/>
      <c r="K359" s="576"/>
      <c r="L359" s="12"/>
      <c r="M359" s="18"/>
      <c r="N359" s="13"/>
      <c r="O359" s="12"/>
      <c r="P359" s="13"/>
      <c r="Q359" s="147"/>
      <c r="R359" s="148"/>
      <c r="S359" s="148"/>
    </row>
    <row r="360" spans="1:19" s="149" customFormat="1" ht="15.75" customHeight="1">
      <c r="A360" s="10"/>
      <c r="B360" s="270" t="str">
        <f t="shared" si="27"/>
        <v>Violon, Ronald Jame</v>
      </c>
      <c r="C360" s="593">
        <f t="shared" si="27"/>
        <v>43318</v>
      </c>
      <c r="D360" s="318">
        <f t="shared" si="27"/>
        <v>31230.91</v>
      </c>
      <c r="E360" s="576" t="str">
        <f t="shared" si="27"/>
        <v>travel</v>
      </c>
      <c r="F360" s="595"/>
      <c r="G360" s="299"/>
      <c r="H360" s="309">
        <f>D637</f>
        <v>31230.91</v>
      </c>
      <c r="I360" s="365"/>
      <c r="J360" s="576"/>
      <c r="K360" s="308">
        <f t="shared" si="28"/>
        <v>0</v>
      </c>
      <c r="L360" s="12"/>
      <c r="M360" s="18"/>
      <c r="N360" s="13"/>
      <c r="O360" s="12"/>
      <c r="P360" s="13"/>
      <c r="Q360" s="147"/>
      <c r="R360" s="148"/>
      <c r="S360" s="148"/>
    </row>
    <row r="361" spans="1:19" s="149" customFormat="1" ht="15.75" customHeight="1">
      <c r="A361" s="10"/>
      <c r="B361" s="270" t="str">
        <f t="shared" si="27"/>
        <v>Virtudez, Iris</v>
      </c>
      <c r="C361" s="593">
        <f t="shared" si="27"/>
        <v>43322</v>
      </c>
      <c r="D361" s="318">
        <f t="shared" si="27"/>
        <v>472000</v>
      </c>
      <c r="E361" s="576" t="str">
        <f t="shared" si="27"/>
        <v>ELITE</v>
      </c>
      <c r="F361" s="270"/>
      <c r="G361" s="575"/>
      <c r="H361" s="309">
        <f>D638</f>
        <v>472000</v>
      </c>
      <c r="I361" s="365"/>
      <c r="J361" s="576"/>
      <c r="K361" s="308">
        <f t="shared" si="28"/>
        <v>0</v>
      </c>
      <c r="L361" s="12"/>
      <c r="M361" s="18"/>
      <c r="N361" s="13"/>
      <c r="O361" s="12"/>
      <c r="P361" s="13"/>
      <c r="Q361" s="147"/>
      <c r="R361" s="148"/>
      <c r="S361" s="148"/>
    </row>
    <row r="362" spans="1:19" s="149" customFormat="1" ht="15.75" customHeight="1">
      <c r="A362" s="10"/>
      <c r="B362" s="270" t="str">
        <f t="shared" si="27"/>
        <v>Wabe, Elmer</v>
      </c>
      <c r="C362" s="593">
        <f t="shared" si="27"/>
        <v>0</v>
      </c>
      <c r="D362" s="318">
        <f t="shared" si="27"/>
        <v>20545.24</v>
      </c>
      <c r="E362" s="576"/>
      <c r="F362" s="594"/>
      <c r="G362" s="575"/>
      <c r="H362" s="576"/>
      <c r="I362" s="365"/>
      <c r="J362" s="576"/>
      <c r="K362" s="308">
        <f t="shared" si="28"/>
        <v>20545.24</v>
      </c>
      <c r="L362" s="12"/>
      <c r="M362" s="18"/>
      <c r="N362" s="13"/>
      <c r="O362" s="12"/>
      <c r="P362" s="13"/>
      <c r="Q362" s="147"/>
      <c r="R362" s="148"/>
      <c r="S362" s="148"/>
    </row>
    <row r="363" spans="1:19" s="149" customFormat="1" ht="12.75" customHeight="1">
      <c r="A363" s="10"/>
      <c r="B363" s="270" t="str">
        <f t="shared" si="27"/>
        <v>Waga, D.</v>
      </c>
      <c r="C363" s="593">
        <f t="shared" si="27"/>
        <v>0</v>
      </c>
      <c r="D363" s="318">
        <f t="shared" si="27"/>
        <v>30</v>
      </c>
      <c r="E363" s="576"/>
      <c r="F363" s="594"/>
      <c r="G363" s="299"/>
      <c r="H363" s="309"/>
      <c r="I363" s="365"/>
      <c r="J363" s="576"/>
      <c r="K363" s="308">
        <f t="shared" si="28"/>
        <v>30</v>
      </c>
      <c r="L363" s="12"/>
      <c r="M363" s="18"/>
      <c r="N363" s="13"/>
      <c r="O363" s="12"/>
      <c r="P363" s="13"/>
      <c r="Q363" s="147"/>
      <c r="R363" s="148"/>
      <c r="S363" s="148"/>
    </row>
    <row r="364" spans="1:19" s="149" customFormat="1" ht="13.5" customHeight="1">
      <c r="A364" s="10"/>
      <c r="B364" s="270" t="str">
        <f t="shared" si="27"/>
        <v>Waga, Paul Joel</v>
      </c>
      <c r="C364" s="593">
        <f t="shared" si="27"/>
        <v>43237</v>
      </c>
      <c r="D364" s="318">
        <f t="shared" si="27"/>
        <v>21448.6</v>
      </c>
      <c r="E364" s="576" t="str">
        <f t="shared" si="27"/>
        <v>travel</v>
      </c>
      <c r="F364" s="270"/>
      <c r="G364" s="575"/>
      <c r="H364" s="309">
        <f>D641</f>
        <v>21448.6</v>
      </c>
      <c r="I364" s="365"/>
      <c r="J364" s="576"/>
      <c r="K364" s="308">
        <f t="shared" si="28"/>
        <v>0</v>
      </c>
      <c r="L364" s="12"/>
      <c r="M364" s="18"/>
      <c r="N364" s="13"/>
      <c r="O364" s="12"/>
      <c r="P364" s="13"/>
      <c r="Q364" s="147"/>
      <c r="R364" s="148"/>
      <c r="S364" s="148"/>
    </row>
    <row r="365" spans="1:19" s="149" customFormat="1" ht="13.5" customHeight="1">
      <c r="A365" s="10"/>
      <c r="B365" s="270" t="str">
        <f aca="true" t="shared" si="29" ref="B365:F368">B642</f>
        <v>Waga, Yvonne</v>
      </c>
      <c r="C365" s="593">
        <f t="shared" si="29"/>
        <v>43320</v>
      </c>
      <c r="D365" s="318">
        <f t="shared" si="29"/>
        <v>60.2</v>
      </c>
      <c r="E365" s="576" t="str">
        <f t="shared" si="29"/>
        <v>culture &amp; arts</v>
      </c>
      <c r="F365" s="270"/>
      <c r="G365" s="299"/>
      <c r="H365" s="309">
        <f>D642</f>
        <v>60.2</v>
      </c>
      <c r="I365" s="365"/>
      <c r="J365" s="576"/>
      <c r="K365" s="308">
        <f t="shared" si="28"/>
        <v>0</v>
      </c>
      <c r="L365" s="12"/>
      <c r="M365" s="18"/>
      <c r="N365" s="13"/>
      <c r="O365" s="12"/>
      <c r="P365" s="13"/>
      <c r="Q365" s="147"/>
      <c r="R365" s="148"/>
      <c r="S365" s="148"/>
    </row>
    <row r="366" spans="1:19" s="149" customFormat="1" ht="13.5" customHeight="1">
      <c r="A366" s="10"/>
      <c r="B366" s="270" t="str">
        <f t="shared" si="29"/>
        <v>Waga, Yvonne</v>
      </c>
      <c r="C366" s="593">
        <f t="shared" si="29"/>
        <v>43157</v>
      </c>
      <c r="D366" s="318">
        <f t="shared" si="29"/>
        <v>-750</v>
      </c>
      <c r="E366" s="576" t="str">
        <f t="shared" si="29"/>
        <v>advertisement</v>
      </c>
      <c r="F366" s="609"/>
      <c r="G366" s="299"/>
      <c r="H366" s="309">
        <f>H643</f>
        <v>-750</v>
      </c>
      <c r="I366" s="365"/>
      <c r="J366" s="576"/>
      <c r="K366" s="308">
        <f t="shared" si="28"/>
        <v>0</v>
      </c>
      <c r="L366" s="12"/>
      <c r="M366" s="18"/>
      <c r="N366" s="13"/>
      <c r="O366" s="12"/>
      <c r="P366" s="13"/>
      <c r="Q366" s="147"/>
      <c r="R366" s="148"/>
      <c r="S366" s="148"/>
    </row>
    <row r="367" spans="1:19" s="149" customFormat="1" ht="13.5" customHeight="1">
      <c r="A367" s="10"/>
      <c r="B367" s="270" t="str">
        <f t="shared" si="29"/>
        <v>Winstanley, Leonardo</v>
      </c>
      <c r="C367" s="593">
        <f t="shared" si="29"/>
        <v>43207</v>
      </c>
      <c r="D367" s="318">
        <f t="shared" si="29"/>
        <v>1615.5</v>
      </c>
      <c r="E367" s="576" t="str">
        <f t="shared" si="29"/>
        <v>TRAVEL</v>
      </c>
      <c r="F367" s="609"/>
      <c r="G367" s="299"/>
      <c r="H367" s="287">
        <f>H644</f>
        <v>1615.5</v>
      </c>
      <c r="I367" s="365"/>
      <c r="J367" s="576"/>
      <c r="K367" s="308">
        <f t="shared" si="28"/>
        <v>0</v>
      </c>
      <c r="L367" s="12"/>
      <c r="M367" s="18"/>
      <c r="N367" s="13"/>
      <c r="O367" s="12"/>
      <c r="P367" s="13"/>
      <c r="Q367" s="147"/>
      <c r="R367" s="148"/>
      <c r="S367" s="148"/>
    </row>
    <row r="368" spans="1:19" s="149" customFormat="1" ht="13.5" customHeight="1">
      <c r="A368" s="10"/>
      <c r="B368" s="270" t="str">
        <f t="shared" si="29"/>
        <v>Yagao, Hildegrade</v>
      </c>
      <c r="C368" s="593">
        <f t="shared" si="29"/>
        <v>43364</v>
      </c>
      <c r="D368" s="318">
        <f t="shared" si="29"/>
        <v>400000</v>
      </c>
      <c r="E368" s="576" t="str">
        <f t="shared" si="29"/>
        <v>Annual Budger;19</v>
      </c>
      <c r="F368" s="609">
        <f t="shared" si="29"/>
        <v>400000</v>
      </c>
      <c r="G368" s="299"/>
      <c r="H368" s="576"/>
      <c r="I368" s="365"/>
      <c r="J368" s="576"/>
      <c r="K368" s="308">
        <f t="shared" si="28"/>
        <v>0</v>
      </c>
      <c r="L368" s="12"/>
      <c r="M368" s="18"/>
      <c r="N368" s="13"/>
      <c r="O368" s="12"/>
      <c r="P368" s="13"/>
      <c r="Q368" s="147"/>
      <c r="R368" s="148"/>
      <c r="S368" s="148"/>
    </row>
    <row r="369" spans="1:19" s="149" customFormat="1" ht="13.5" customHeight="1">
      <c r="A369" s="10"/>
      <c r="B369" s="270" t="str">
        <f aca="true" t="shared" si="30" ref="B369:D372">B646</f>
        <v>Yañez, Kenneth Clint</v>
      </c>
      <c r="C369" s="593">
        <f t="shared" si="30"/>
        <v>43341</v>
      </c>
      <c r="D369" s="318">
        <f t="shared" si="30"/>
        <v>32625</v>
      </c>
      <c r="E369" s="576"/>
      <c r="F369" s="609">
        <f>F646</f>
        <v>32625</v>
      </c>
      <c r="G369" s="575"/>
      <c r="H369" s="576"/>
      <c r="I369" s="365"/>
      <c r="J369" s="576"/>
      <c r="K369" s="308">
        <f t="shared" si="28"/>
        <v>0</v>
      </c>
      <c r="L369" s="12"/>
      <c r="M369" s="18"/>
      <c r="N369" s="13"/>
      <c r="O369" s="12"/>
      <c r="P369" s="13"/>
      <c r="Q369" s="147"/>
      <c r="R369" s="148"/>
      <c r="S369" s="148"/>
    </row>
    <row r="370" spans="1:19" s="149" customFormat="1" ht="13.5" customHeight="1">
      <c r="A370" s="10"/>
      <c r="B370" s="270" t="str">
        <f t="shared" si="30"/>
        <v>Yañez, Roberto</v>
      </c>
      <c r="C370" s="593">
        <f t="shared" si="30"/>
        <v>38691</v>
      </c>
      <c r="D370" s="318">
        <f t="shared" si="30"/>
        <v>4800</v>
      </c>
      <c r="E370" s="576"/>
      <c r="F370" s="608"/>
      <c r="G370" s="575"/>
      <c r="H370" s="576"/>
      <c r="I370" s="365"/>
      <c r="J370" s="576"/>
      <c r="K370" s="308">
        <f t="shared" si="28"/>
        <v>4800</v>
      </c>
      <c r="L370" s="12"/>
      <c r="M370" s="18"/>
      <c r="N370" s="13"/>
      <c r="O370" s="12"/>
      <c r="P370" s="13"/>
      <c r="Q370" s="147"/>
      <c r="R370" s="148"/>
      <c r="S370" s="148"/>
    </row>
    <row r="371" spans="1:19" s="149" customFormat="1" ht="13.5" customHeight="1">
      <c r="A371" s="10"/>
      <c r="B371" s="270" t="str">
        <f t="shared" si="30"/>
        <v>Zamayla, Martin</v>
      </c>
      <c r="C371" s="593">
        <f t="shared" si="30"/>
        <v>0</v>
      </c>
      <c r="D371" s="318">
        <f t="shared" si="30"/>
        <v>284162</v>
      </c>
      <c r="E371" s="318" t="str">
        <f aca="true" t="shared" si="31" ref="E371:K372">E648</f>
        <v>various activities</v>
      </c>
      <c r="F371" s="510">
        <f t="shared" si="31"/>
        <v>0</v>
      </c>
      <c r="G371" s="318">
        <f t="shared" si="31"/>
        <v>0</v>
      </c>
      <c r="H371" s="308">
        <f t="shared" si="31"/>
        <v>0</v>
      </c>
      <c r="I371" s="318">
        <f t="shared" si="31"/>
        <v>0</v>
      </c>
      <c r="J371" s="308">
        <f t="shared" si="31"/>
        <v>0</v>
      </c>
      <c r="K371" s="318">
        <f t="shared" si="31"/>
        <v>284162</v>
      </c>
      <c r="L371" s="12"/>
      <c r="M371" s="18"/>
      <c r="N371" s="13"/>
      <c r="O371" s="12"/>
      <c r="P371" s="13"/>
      <c r="Q371" s="147"/>
      <c r="R371" s="148"/>
      <c r="S371" s="148"/>
    </row>
    <row r="372" spans="1:19" s="149" customFormat="1" ht="13.5" customHeight="1">
      <c r="A372" s="10"/>
      <c r="B372" s="270" t="str">
        <f t="shared" si="30"/>
        <v>Zamora, Joel</v>
      </c>
      <c r="C372" s="593">
        <f t="shared" si="30"/>
        <v>38691</v>
      </c>
      <c r="D372" s="318">
        <f t="shared" si="30"/>
        <v>2400</v>
      </c>
      <c r="E372" s="576"/>
      <c r="F372" s="510">
        <f t="shared" si="31"/>
        <v>0</v>
      </c>
      <c r="G372" s="575"/>
      <c r="H372" s="576"/>
      <c r="I372" s="365"/>
      <c r="J372" s="576"/>
      <c r="K372" s="308">
        <f t="shared" si="28"/>
        <v>2400</v>
      </c>
      <c r="L372" s="12"/>
      <c r="M372" s="18"/>
      <c r="N372" s="13"/>
      <c r="O372" s="12"/>
      <c r="P372" s="13"/>
      <c r="Q372" s="147"/>
      <c r="R372" s="148"/>
      <c r="S372" s="148"/>
    </row>
    <row r="373" spans="1:19" s="149" customFormat="1" ht="18" customHeight="1">
      <c r="A373" s="14"/>
      <c r="B373" s="511"/>
      <c r="C373" s="116"/>
      <c r="D373" s="117">
        <f>SUM(D349:D372)</f>
        <v>2478158.49</v>
      </c>
      <c r="E373" s="118">
        <f>SUM(E348:E370)</f>
        <v>0</v>
      </c>
      <c r="F373" s="610">
        <f>SUM(F349:F372)</f>
        <v>573125.06</v>
      </c>
      <c r="G373" s="512">
        <f>SUM(G349:G372)</f>
        <v>0</v>
      </c>
      <c r="H373" s="611">
        <f>SUM(H349:H372)</f>
        <v>1494485.1700000002</v>
      </c>
      <c r="I373" s="119">
        <f>SUM(I349:I372)</f>
        <v>5200</v>
      </c>
      <c r="J373" s="119">
        <f>SUM(J348:J370)</f>
        <v>0</v>
      </c>
      <c r="K373" s="119">
        <f>SUM(K349:K372)</f>
        <v>405348.26</v>
      </c>
      <c r="L373" s="568">
        <f>F373+G373+H373+I373+J373+K373</f>
        <v>2478158.49</v>
      </c>
      <c r="M373" s="18"/>
      <c r="N373" s="13">
        <f>D373-L373</f>
        <v>0</v>
      </c>
      <c r="O373" s="12"/>
      <c r="P373" s="13"/>
      <c r="Q373" s="147"/>
      <c r="R373" s="148"/>
      <c r="S373" s="148"/>
    </row>
    <row r="374" spans="1:19" s="149" customFormat="1" ht="18" customHeight="1" thickBot="1">
      <c r="A374" s="14"/>
      <c r="B374" s="513" t="s">
        <v>245</v>
      </c>
      <c r="C374" s="514"/>
      <c r="D374" s="515">
        <f>D373+D330+D288+D238+D190+D143+D94+D44</f>
        <v>157757613.89999998</v>
      </c>
      <c r="E374" s="515">
        <f aca="true" t="shared" si="32" ref="E374:K374">E373+E330+E288+E238+E190+E143+E94+E44</f>
        <v>0</v>
      </c>
      <c r="F374" s="515">
        <f t="shared" si="32"/>
        <v>5868777.0600000005</v>
      </c>
      <c r="G374" s="515">
        <f t="shared" si="32"/>
        <v>13551691.15</v>
      </c>
      <c r="H374" s="515">
        <f t="shared" si="32"/>
        <v>20110701.560000002</v>
      </c>
      <c r="I374" s="515">
        <f t="shared" si="32"/>
        <v>565510.78</v>
      </c>
      <c r="J374" s="515">
        <f t="shared" si="32"/>
        <v>46299.96</v>
      </c>
      <c r="K374" s="515">
        <f t="shared" si="32"/>
        <v>117601033.38999999</v>
      </c>
      <c r="L374" s="456">
        <f>F374+G374+H374+I374+J374+K374</f>
        <v>157744013.89999998</v>
      </c>
      <c r="M374" s="18">
        <f>M373+1</f>
        <v>1</v>
      </c>
      <c r="N374" s="13"/>
      <c r="O374" s="12"/>
      <c r="P374" s="13"/>
      <c r="Q374" s="147"/>
      <c r="R374" s="148"/>
      <c r="S374" s="148"/>
    </row>
    <row r="375" spans="1:14" s="26" customFormat="1" ht="18" customHeight="1">
      <c r="A375" s="25"/>
      <c r="B375" s="530" t="str">
        <f>B192</f>
        <v>san.aging148AAOE 09/06/16</v>
      </c>
      <c r="C375" s="230" t="s">
        <v>253</v>
      </c>
      <c r="D375" s="231"/>
      <c r="E375" s="232"/>
      <c r="F375" s="233"/>
      <c r="G375" s="233"/>
      <c r="H375" s="234"/>
      <c r="I375" s="234"/>
      <c r="J375" s="234"/>
      <c r="K375" s="442" t="s">
        <v>260</v>
      </c>
      <c r="L375" s="234">
        <f>D374-L374</f>
        <v>13600</v>
      </c>
      <c r="M375" s="234"/>
      <c r="N375" s="235" t="s">
        <v>155</v>
      </c>
    </row>
    <row r="376" spans="1:14" s="26" customFormat="1" ht="66.75" customHeight="1" hidden="1">
      <c r="A376" s="25"/>
      <c r="D376" s="231" t="s">
        <v>254</v>
      </c>
      <c r="F376" s="24"/>
      <c r="G376" s="24"/>
      <c r="H376" s="231"/>
      <c r="I376" s="231"/>
      <c r="J376" s="231"/>
      <c r="K376" s="236"/>
      <c r="L376" s="112"/>
      <c r="M376" s="112"/>
      <c r="N376" s="231"/>
    </row>
    <row r="377" spans="1:14" s="26" customFormat="1" ht="16.5" customHeight="1">
      <c r="A377" s="25"/>
      <c r="B377" s="26" t="s">
        <v>255</v>
      </c>
      <c r="C377" s="237"/>
      <c r="D377" s="231" t="s">
        <v>254</v>
      </c>
      <c r="F377" s="24"/>
      <c r="G377" s="238"/>
      <c r="H377" s="239" t="s">
        <v>2</v>
      </c>
      <c r="I377" s="240"/>
      <c r="J377" s="231"/>
      <c r="K377" s="236"/>
      <c r="L377" s="112"/>
      <c r="M377" s="112"/>
      <c r="N377" s="241"/>
    </row>
    <row r="378" spans="1:14" s="26" customFormat="1" ht="27.75" customHeight="1">
      <c r="A378" s="25"/>
      <c r="B378" s="230" t="s">
        <v>439</v>
      </c>
      <c r="C378" s="237"/>
      <c r="E378" s="231"/>
      <c r="G378" s="24"/>
      <c r="H378" s="242"/>
      <c r="I378" s="626" t="s">
        <v>439</v>
      </c>
      <c r="J378" s="626"/>
      <c r="K378" s="231"/>
      <c r="L378" s="586"/>
      <c r="M378" s="112"/>
      <c r="N378" s="241"/>
    </row>
    <row r="379" spans="1:14" s="26" customFormat="1" ht="63" customHeight="1" hidden="1">
      <c r="A379" s="25"/>
      <c r="C379" s="237"/>
      <c r="E379" s="231"/>
      <c r="F379" s="232"/>
      <c r="G379" s="233"/>
      <c r="H379" s="243"/>
      <c r="I379" s="231"/>
      <c r="J379" s="231"/>
      <c r="K379" s="231"/>
      <c r="L379" s="112"/>
      <c r="M379" s="112"/>
      <c r="N379" s="231"/>
    </row>
    <row r="380" spans="1:14" s="26" customFormat="1" ht="18" customHeight="1">
      <c r="A380" s="25"/>
      <c r="B380" s="26" t="s">
        <v>256</v>
      </c>
      <c r="C380" s="237"/>
      <c r="D380" s="284"/>
      <c r="E380" s="241"/>
      <c r="F380" s="232"/>
      <c r="G380" s="233"/>
      <c r="H380" s="243"/>
      <c r="I380" s="244" t="s">
        <v>257</v>
      </c>
      <c r="J380" s="244"/>
      <c r="K380" s="244"/>
      <c r="L380" s="112"/>
      <c r="M380" s="112"/>
      <c r="N380" s="231"/>
    </row>
    <row r="381" spans="1:14" s="26" customFormat="1" ht="13.5" customHeight="1">
      <c r="A381" s="25"/>
      <c r="B381" s="26" t="s">
        <v>258</v>
      </c>
      <c r="C381" s="237"/>
      <c r="D381" s="551"/>
      <c r="E381" s="231"/>
      <c r="F381" s="232"/>
      <c r="G381" s="233"/>
      <c r="H381" s="245"/>
      <c r="I381" s="674" t="s">
        <v>259</v>
      </c>
      <c r="J381" s="674"/>
      <c r="K381" s="674"/>
      <c r="L381" s="112"/>
      <c r="M381" s="112"/>
      <c r="N381" s="231"/>
    </row>
    <row r="382" spans="1:14" s="26" customFormat="1" ht="13.5" customHeight="1">
      <c r="A382" s="25"/>
      <c r="C382" s="237"/>
      <c r="D382" s="31"/>
      <c r="E382" s="231"/>
      <c r="F382" s="232"/>
      <c r="G382" s="233"/>
      <c r="H382" s="245"/>
      <c r="I382" s="246"/>
      <c r="J382" s="246"/>
      <c r="K382" s="246"/>
      <c r="L382" s="112"/>
      <c r="M382" s="112"/>
      <c r="N382" s="231"/>
    </row>
    <row r="383" spans="1:14" s="26" customFormat="1" ht="13.5" customHeight="1">
      <c r="A383" s="25"/>
      <c r="C383" s="237"/>
      <c r="D383" s="565"/>
      <c r="E383" s="566"/>
      <c r="F383" s="232"/>
      <c r="G383" s="233"/>
      <c r="H383" s="245"/>
      <c r="I383" s="246"/>
      <c r="J383" s="246"/>
      <c r="K383" s="246"/>
      <c r="L383" s="112"/>
      <c r="M383" s="112"/>
      <c r="N383" s="231"/>
    </row>
    <row r="384" spans="4:11" ht="14.25">
      <c r="D384" s="130"/>
      <c r="K384" s="173"/>
    </row>
    <row r="385" spans="4:11" ht="14.25">
      <c r="D385" s="130"/>
      <c r="K385" s="173"/>
    </row>
    <row r="386" spans="4:11" ht="14.25">
      <c r="D386" s="130"/>
      <c r="K386" s="173"/>
    </row>
    <row r="387" spans="4:11" ht="12.75">
      <c r="D387" s="130"/>
      <c r="K387" s="157" t="s">
        <v>260</v>
      </c>
    </row>
    <row r="388" spans="4:11" ht="12.75">
      <c r="D388" s="130"/>
      <c r="F388" s="130"/>
      <c r="G388" s="130"/>
      <c r="H388" s="130"/>
      <c r="I388" s="130"/>
      <c r="J388" s="130"/>
      <c r="K388" s="130"/>
    </row>
    <row r="389" spans="2:11" ht="20.25">
      <c r="B389" s="175" t="s">
        <v>3</v>
      </c>
      <c r="D389" s="130"/>
      <c r="F389" s="130"/>
      <c r="G389" s="130"/>
      <c r="H389" s="130"/>
      <c r="I389" s="130"/>
      <c r="J389" s="130"/>
      <c r="K389" s="130"/>
    </row>
    <row r="390" spans="4:11" ht="12.75">
      <c r="D390" s="130"/>
      <c r="E390" s="160"/>
      <c r="F390" s="130"/>
      <c r="G390" s="130"/>
      <c r="H390" s="130"/>
      <c r="I390" s="130"/>
      <c r="J390" s="130"/>
      <c r="K390" s="130"/>
    </row>
    <row r="391" spans="4:11" ht="12.75">
      <c r="D391" s="130"/>
      <c r="E391" s="160"/>
      <c r="F391" s="675" t="s">
        <v>223</v>
      </c>
      <c r="G391" s="676"/>
      <c r="H391" s="676"/>
      <c r="I391" s="676"/>
      <c r="J391" s="676"/>
      <c r="K391" s="677"/>
    </row>
    <row r="392" spans="1:19" s="135" customFormat="1" ht="15.75">
      <c r="A392" s="129"/>
      <c r="B392" s="678" t="s">
        <v>0</v>
      </c>
      <c r="C392" s="580" t="s">
        <v>181</v>
      </c>
      <c r="D392" s="680" t="s">
        <v>1</v>
      </c>
      <c r="E392" s="682" t="s">
        <v>199</v>
      </c>
      <c r="F392" s="675" t="s">
        <v>218</v>
      </c>
      <c r="G392" s="676"/>
      <c r="H392" s="677"/>
      <c r="I392" s="675" t="s">
        <v>219</v>
      </c>
      <c r="J392" s="676"/>
      <c r="K392" s="677"/>
      <c r="L392" s="133"/>
      <c r="M392" s="133"/>
      <c r="N392" s="134"/>
      <c r="O392" s="133"/>
      <c r="P392" s="134"/>
      <c r="Q392" s="134"/>
      <c r="R392" s="133"/>
      <c r="S392" s="133"/>
    </row>
    <row r="393" spans="1:19" s="135" customFormat="1" ht="15.75">
      <c r="A393" s="129"/>
      <c r="B393" s="679"/>
      <c r="C393" s="581" t="s">
        <v>157</v>
      </c>
      <c r="D393" s="681"/>
      <c r="E393" s="683"/>
      <c r="F393" s="168" t="s">
        <v>215</v>
      </c>
      <c r="G393" s="582" t="s">
        <v>216</v>
      </c>
      <c r="H393" s="141" t="s">
        <v>217</v>
      </c>
      <c r="I393" s="169" t="s">
        <v>220</v>
      </c>
      <c r="J393" s="169" t="s">
        <v>221</v>
      </c>
      <c r="K393" s="169" t="s">
        <v>222</v>
      </c>
      <c r="L393" s="133"/>
      <c r="M393" s="133"/>
      <c r="N393" s="134"/>
      <c r="O393" s="133"/>
      <c r="P393" s="134"/>
      <c r="Q393" s="134"/>
      <c r="R393" s="133"/>
      <c r="S393" s="133"/>
    </row>
    <row r="394" spans="4:11" ht="4.5" customHeight="1">
      <c r="D394" s="130"/>
      <c r="E394" s="684"/>
      <c r="F394" s="139"/>
      <c r="G394" s="138"/>
      <c r="H394" s="139"/>
      <c r="I394" s="140"/>
      <c r="J394" s="140"/>
      <c r="K394" s="140"/>
    </row>
    <row r="395" spans="2:19" s="133" customFormat="1" ht="15.75">
      <c r="B395" s="270" t="s">
        <v>340</v>
      </c>
      <c r="C395" s="298">
        <v>43004</v>
      </c>
      <c r="D395" s="285">
        <v>3900</v>
      </c>
      <c r="E395" s="283" t="s">
        <v>285</v>
      </c>
      <c r="F395" s="176"/>
      <c r="G395" s="135"/>
      <c r="H395" s="176"/>
      <c r="I395" s="176">
        <v>3900</v>
      </c>
      <c r="J395" s="176"/>
      <c r="K395" s="178"/>
      <c r="L395" s="285">
        <v>3900</v>
      </c>
      <c r="N395" s="179"/>
      <c r="O395" s="134"/>
      <c r="P395" s="134"/>
      <c r="Q395" s="134"/>
      <c r="R395" s="180"/>
      <c r="S395" s="181"/>
    </row>
    <row r="396" spans="2:19" s="133" customFormat="1" ht="15.75">
      <c r="B396" s="269" t="s">
        <v>246</v>
      </c>
      <c r="C396" s="298">
        <v>42132</v>
      </c>
      <c r="D396" s="357">
        <v>18000</v>
      </c>
      <c r="E396" s="275" t="s">
        <v>201</v>
      </c>
      <c r="F396" s="130"/>
      <c r="G396" s="130"/>
      <c r="H396" s="130"/>
      <c r="I396" s="130"/>
      <c r="J396" s="130"/>
      <c r="K396" s="144">
        <v>18000</v>
      </c>
      <c r="L396" s="357">
        <v>18000</v>
      </c>
      <c r="M396" s="298"/>
      <c r="N396" s="185"/>
      <c r="O396" s="134"/>
      <c r="P396" s="186"/>
      <c r="Q396" s="186"/>
      <c r="R396" s="180"/>
      <c r="S396" s="187"/>
    </row>
    <row r="397" spans="2:19" s="133" customFormat="1" ht="16.5" customHeight="1">
      <c r="B397" s="269" t="s">
        <v>243</v>
      </c>
      <c r="C397" s="298">
        <v>41915</v>
      </c>
      <c r="D397" s="284">
        <v>8500</v>
      </c>
      <c r="E397" s="275" t="s">
        <v>209</v>
      </c>
      <c r="F397" s="130"/>
      <c r="G397" s="130"/>
      <c r="H397" s="130"/>
      <c r="J397" s="130"/>
      <c r="K397" s="189">
        <v>8500</v>
      </c>
      <c r="L397" s="284">
        <v>8500</v>
      </c>
      <c r="M397" s="298"/>
      <c r="N397" s="190"/>
      <c r="O397" s="134"/>
      <c r="P397" s="186"/>
      <c r="Q397" s="186"/>
      <c r="R397" s="180" t="s">
        <v>167</v>
      </c>
      <c r="S397" s="187"/>
    </row>
    <row r="398" spans="2:19" s="133" customFormat="1" ht="15.75">
      <c r="B398" s="270" t="s">
        <v>4</v>
      </c>
      <c r="C398" s="298">
        <v>35947</v>
      </c>
      <c r="D398" s="307">
        <v>11110</v>
      </c>
      <c r="E398" s="286" t="s">
        <v>209</v>
      </c>
      <c r="F398" s="130"/>
      <c r="G398" s="130"/>
      <c r="H398" s="130"/>
      <c r="I398" s="130"/>
      <c r="J398" s="130"/>
      <c r="K398" s="144">
        <v>11110</v>
      </c>
      <c r="L398" s="307">
        <v>11110</v>
      </c>
      <c r="M398" s="298"/>
      <c r="N398" s="185"/>
      <c r="O398" s="134"/>
      <c r="P398" s="186"/>
      <c r="Q398" s="186"/>
      <c r="R398" s="180" t="s">
        <v>117</v>
      </c>
      <c r="S398" s="187">
        <v>41451</v>
      </c>
    </row>
    <row r="399" spans="2:19" s="133" customFormat="1" ht="15.75">
      <c r="B399" s="269" t="s">
        <v>10</v>
      </c>
      <c r="C399" s="298">
        <v>40067</v>
      </c>
      <c r="D399" s="284">
        <v>20000</v>
      </c>
      <c r="E399" s="310" t="s">
        <v>279</v>
      </c>
      <c r="F399" s="142"/>
      <c r="G399" s="173"/>
      <c r="H399" s="130"/>
      <c r="I399" s="130"/>
      <c r="J399" s="176"/>
      <c r="K399" s="320">
        <v>20000</v>
      </c>
      <c r="L399" s="284">
        <v>12.87</v>
      </c>
      <c r="M399" s="298"/>
      <c r="N399" s="192"/>
      <c r="O399" s="134"/>
      <c r="P399" s="186"/>
      <c r="Q399" s="186"/>
      <c r="R399" s="180" t="s">
        <v>127</v>
      </c>
      <c r="S399" s="187">
        <v>41366</v>
      </c>
    </row>
    <row r="400" spans="2:19" s="133" customFormat="1" ht="15.75">
      <c r="B400" s="270" t="s">
        <v>12</v>
      </c>
      <c r="C400" s="298">
        <v>37889</v>
      </c>
      <c r="D400" s="284">
        <v>10000</v>
      </c>
      <c r="E400" s="290" t="s">
        <v>280</v>
      </c>
      <c r="F400" s="32"/>
      <c r="G400" s="173"/>
      <c r="H400" s="176"/>
      <c r="I400" s="176"/>
      <c r="J400" s="176"/>
      <c r="K400" s="189">
        <v>10000</v>
      </c>
      <c r="L400" s="285">
        <v>150000</v>
      </c>
      <c r="M400" s="298"/>
      <c r="N400" s="193"/>
      <c r="O400" s="134"/>
      <c r="P400" s="186"/>
      <c r="Q400" s="186"/>
      <c r="R400" s="180" t="s">
        <v>25</v>
      </c>
      <c r="S400" s="187"/>
    </row>
    <row r="401" spans="2:19" s="133" customFormat="1" ht="15.75">
      <c r="B401" s="270" t="s">
        <v>410</v>
      </c>
      <c r="C401" s="298">
        <v>43360</v>
      </c>
      <c r="D401" s="285">
        <v>24240</v>
      </c>
      <c r="E401" s="283" t="s">
        <v>201</v>
      </c>
      <c r="F401" s="602">
        <v>24240</v>
      </c>
      <c r="G401" s="32"/>
      <c r="H401" s="130"/>
      <c r="I401" s="130"/>
      <c r="J401" s="130"/>
      <c r="K401" s="144"/>
      <c r="L401" s="284">
        <v>1100.02</v>
      </c>
      <c r="M401" s="298"/>
      <c r="N401" s="190"/>
      <c r="O401" s="134"/>
      <c r="P401" s="186"/>
      <c r="Q401" s="186"/>
      <c r="R401" s="180"/>
      <c r="S401" s="187"/>
    </row>
    <row r="402" spans="2:19" s="133" customFormat="1" ht="15.75">
      <c r="B402" s="270" t="s">
        <v>277</v>
      </c>
      <c r="C402" s="298">
        <v>43360</v>
      </c>
      <c r="D402" s="285">
        <v>24240</v>
      </c>
      <c r="E402" s="283" t="s">
        <v>201</v>
      </c>
      <c r="F402" s="130">
        <v>24240</v>
      </c>
      <c r="G402" s="167"/>
      <c r="H402" s="167"/>
      <c r="I402" s="130"/>
      <c r="J402" s="167"/>
      <c r="K402" s="144"/>
      <c r="L402" s="285">
        <v>7700</v>
      </c>
      <c r="M402" s="298"/>
      <c r="N402" s="190"/>
      <c r="O402" s="134"/>
      <c r="P402" s="186"/>
      <c r="Q402" s="186"/>
      <c r="R402" s="180"/>
      <c r="S402" s="187"/>
    </row>
    <row r="403" spans="2:19" s="133" customFormat="1" ht="15.75">
      <c r="B403" s="270" t="s">
        <v>13</v>
      </c>
      <c r="C403" s="298">
        <v>35395</v>
      </c>
      <c r="D403" s="284">
        <v>4922.65</v>
      </c>
      <c r="E403" s="310" t="s">
        <v>281</v>
      </c>
      <c r="F403" s="266"/>
      <c r="G403" s="247"/>
      <c r="H403" s="247"/>
      <c r="I403" s="247"/>
      <c r="J403" s="247"/>
      <c r="K403" s="374">
        <v>4922.65</v>
      </c>
      <c r="L403" s="284">
        <v>21653</v>
      </c>
      <c r="M403" s="298"/>
      <c r="N403" s="185"/>
      <c r="O403" s="134"/>
      <c r="P403" s="186"/>
      <c r="Q403" s="186"/>
      <c r="R403" s="180" t="s">
        <v>158</v>
      </c>
      <c r="S403" s="187">
        <v>41292</v>
      </c>
    </row>
    <row r="404" spans="2:19" s="133" customFormat="1" ht="15.75">
      <c r="B404" s="270" t="s">
        <v>14</v>
      </c>
      <c r="C404" s="298">
        <v>31042</v>
      </c>
      <c r="D404" s="284">
        <v>11727.43</v>
      </c>
      <c r="E404" s="288" t="s">
        <v>282</v>
      </c>
      <c r="F404" s="254"/>
      <c r="G404" s="247"/>
      <c r="H404" s="247"/>
      <c r="I404" s="247"/>
      <c r="J404" s="247"/>
      <c r="K404" s="374">
        <v>11727.43</v>
      </c>
      <c r="L404" s="291">
        <v>10000</v>
      </c>
      <c r="M404" s="298"/>
      <c r="N404" s="185"/>
      <c r="O404" s="134"/>
      <c r="P404" s="186"/>
      <c r="Q404" s="186"/>
      <c r="R404" s="180" t="s">
        <v>182</v>
      </c>
      <c r="S404" s="187"/>
    </row>
    <row r="405" spans="2:19" s="133" customFormat="1" ht="15.75">
      <c r="B405" s="269" t="s">
        <v>15</v>
      </c>
      <c r="C405" s="298">
        <v>39658</v>
      </c>
      <c r="D405" s="284">
        <v>5000</v>
      </c>
      <c r="E405" s="290" t="s">
        <v>202</v>
      </c>
      <c r="F405" s="400"/>
      <c r="G405" s="173"/>
      <c r="H405" s="176"/>
      <c r="I405" s="176"/>
      <c r="J405" s="176"/>
      <c r="K405" s="189">
        <v>5000</v>
      </c>
      <c r="L405" s="292">
        <v>5283</v>
      </c>
      <c r="M405" s="298"/>
      <c r="N405" s="185"/>
      <c r="O405" s="134"/>
      <c r="P405" s="186"/>
      <c r="Q405" s="186"/>
      <c r="R405" s="180"/>
      <c r="S405" s="187"/>
    </row>
    <row r="406" spans="2:19" s="133" customFormat="1" ht="15.75">
      <c r="B406" s="270" t="s">
        <v>16</v>
      </c>
      <c r="C406" s="298">
        <v>33238</v>
      </c>
      <c r="D406" s="284">
        <v>12.87</v>
      </c>
      <c r="E406" s="288"/>
      <c r="F406" s="130"/>
      <c r="G406" s="130"/>
      <c r="H406" s="130"/>
      <c r="I406" s="194"/>
      <c r="J406" s="130"/>
      <c r="K406" s="144">
        <v>12.87</v>
      </c>
      <c r="L406" s="285">
        <v>14900</v>
      </c>
      <c r="M406" s="298"/>
      <c r="N406" s="190"/>
      <c r="O406" s="134"/>
      <c r="P406" s="186"/>
      <c r="Q406" s="186"/>
      <c r="R406" s="180" t="s">
        <v>168</v>
      </c>
      <c r="S406" s="187">
        <v>41383</v>
      </c>
    </row>
    <row r="407" spans="2:19" s="133" customFormat="1" ht="15.75">
      <c r="B407" s="270" t="s">
        <v>17</v>
      </c>
      <c r="C407" s="298">
        <v>36342</v>
      </c>
      <c r="D407" s="287">
        <v>14000.2</v>
      </c>
      <c r="E407" s="288" t="s">
        <v>205</v>
      </c>
      <c r="F407" s="142"/>
      <c r="G407" s="247"/>
      <c r="H407" s="247"/>
      <c r="I407" s="247"/>
      <c r="J407" s="247"/>
      <c r="K407" s="374">
        <v>14000.2</v>
      </c>
      <c r="L407" s="287">
        <v>2360</v>
      </c>
      <c r="M407" s="298"/>
      <c r="N407" s="190"/>
      <c r="O407" s="134"/>
      <c r="P407" s="186"/>
      <c r="Q407" s="186"/>
      <c r="R407" s="180" t="s">
        <v>169</v>
      </c>
      <c r="S407" s="187">
        <v>41366</v>
      </c>
    </row>
    <row r="408" spans="2:19" s="133" customFormat="1" ht="15.75">
      <c r="B408" s="270" t="s">
        <v>398</v>
      </c>
      <c r="C408" s="298">
        <v>43284</v>
      </c>
      <c r="D408" s="287">
        <v>150000</v>
      </c>
      <c r="E408" s="283" t="s">
        <v>426</v>
      </c>
      <c r="F408" s="130"/>
      <c r="G408" s="130">
        <v>150000</v>
      </c>
      <c r="H408" s="194"/>
      <c r="I408" s="194"/>
      <c r="J408" s="130"/>
      <c r="K408" s="144"/>
      <c r="L408" s="293">
        <v>122</v>
      </c>
      <c r="M408" s="298"/>
      <c r="N408" s="185"/>
      <c r="O408" s="134"/>
      <c r="P408" s="186"/>
      <c r="Q408" s="186"/>
      <c r="R408" s="180" t="s">
        <v>121</v>
      </c>
      <c r="S408" s="187">
        <v>41347</v>
      </c>
    </row>
    <row r="409" spans="2:19" s="133" customFormat="1" ht="15.75">
      <c r="B409" s="270" t="s">
        <v>327</v>
      </c>
      <c r="C409" s="298">
        <v>42964</v>
      </c>
      <c r="D409" s="287">
        <v>1100.02</v>
      </c>
      <c r="E409" s="522" t="s">
        <v>344</v>
      </c>
      <c r="F409" s="142"/>
      <c r="G409" s="130"/>
      <c r="H409" s="130"/>
      <c r="I409" s="130">
        <v>1100.02</v>
      </c>
      <c r="J409" s="130"/>
      <c r="K409" s="144"/>
      <c r="L409" s="295">
        <v>1040</v>
      </c>
      <c r="M409" s="298"/>
      <c r="N409" s="185"/>
      <c r="O409" s="134"/>
      <c r="P409" s="186"/>
      <c r="Q409" s="186"/>
      <c r="R409" s="180" t="s">
        <v>183</v>
      </c>
      <c r="S409" s="187"/>
    </row>
    <row r="410" spans="2:19" s="133" customFormat="1" ht="15.75">
      <c r="B410" s="270" t="s">
        <v>18</v>
      </c>
      <c r="C410" s="298">
        <v>37444</v>
      </c>
      <c r="D410" s="287">
        <v>1471.56</v>
      </c>
      <c r="E410" s="340" t="s">
        <v>203</v>
      </c>
      <c r="F410" s="142"/>
      <c r="G410" s="144"/>
      <c r="H410" s="194"/>
      <c r="I410" s="130"/>
      <c r="J410" s="130"/>
      <c r="K410" s="144">
        <v>1471.56</v>
      </c>
      <c r="L410" s="293">
        <v>10000</v>
      </c>
      <c r="N410" s="190"/>
      <c r="O410" s="134"/>
      <c r="P410" s="186"/>
      <c r="Q410" s="186"/>
      <c r="R410" s="180" t="s">
        <v>129</v>
      </c>
      <c r="S410" s="187">
        <v>41366</v>
      </c>
    </row>
    <row r="411" spans="2:19" s="133" customFormat="1" ht="15.75">
      <c r="B411" s="270" t="s">
        <v>19</v>
      </c>
      <c r="C411" s="298">
        <v>29768</v>
      </c>
      <c r="D411" s="285">
        <v>7700</v>
      </c>
      <c r="E411" s="290"/>
      <c r="F411" s="130"/>
      <c r="G411" s="130"/>
      <c r="H411" s="130"/>
      <c r="I411" s="130">
        <v>7700</v>
      </c>
      <c r="J411" s="130"/>
      <c r="K411" s="144"/>
      <c r="L411" s="252">
        <v>2000</v>
      </c>
      <c r="N411" s="185"/>
      <c r="O411" s="134"/>
      <c r="P411" s="186"/>
      <c r="Q411" s="186"/>
      <c r="R411" s="180"/>
      <c r="S411" s="187"/>
    </row>
    <row r="412" spans="2:19" s="133" customFormat="1" ht="15.75">
      <c r="B412" s="269" t="s">
        <v>137</v>
      </c>
      <c r="C412" s="298">
        <v>41176</v>
      </c>
      <c r="D412" s="299">
        <v>250000</v>
      </c>
      <c r="E412" s="340"/>
      <c r="F412" s="130"/>
      <c r="G412" s="247"/>
      <c r="H412" s="247"/>
      <c r="I412" s="247"/>
      <c r="J412" s="247"/>
      <c r="K412" s="374">
        <v>250000</v>
      </c>
      <c r="L412" s="302">
        <v>18600</v>
      </c>
      <c r="N412" s="185"/>
      <c r="O412" s="134"/>
      <c r="P412" s="186"/>
      <c r="Q412" s="186"/>
      <c r="R412" s="180" t="s">
        <v>184</v>
      </c>
      <c r="S412" s="187">
        <v>41366</v>
      </c>
    </row>
    <row r="413" spans="2:19" s="133" customFormat="1" ht="15.75">
      <c r="B413" s="270" t="s">
        <v>5</v>
      </c>
      <c r="C413" s="298">
        <v>36858</v>
      </c>
      <c r="D413" s="287">
        <v>4001200</v>
      </c>
      <c r="E413" s="294" t="s">
        <v>241</v>
      </c>
      <c r="F413" s="400"/>
      <c r="G413" s="173"/>
      <c r="H413" s="176"/>
      <c r="I413" s="176"/>
      <c r="J413" s="176"/>
      <c r="K413" s="320">
        <v>4001200</v>
      </c>
      <c r="L413" s="293">
        <v>6000</v>
      </c>
      <c r="N413" s="190"/>
      <c r="O413" s="134"/>
      <c r="P413" s="186"/>
      <c r="Q413" s="186"/>
      <c r="R413" s="180" t="s">
        <v>159</v>
      </c>
      <c r="S413" s="187">
        <v>41390</v>
      </c>
    </row>
    <row r="414" spans="2:19" s="133" customFormat="1" ht="15.75">
      <c r="B414" s="269" t="s">
        <v>328</v>
      </c>
      <c r="C414" s="298">
        <v>42824</v>
      </c>
      <c r="D414" s="284">
        <v>21653</v>
      </c>
      <c r="E414" s="283" t="s">
        <v>201</v>
      </c>
      <c r="F414" s="361"/>
      <c r="G414" s="383"/>
      <c r="H414" s="383"/>
      <c r="I414" s="383">
        <v>21653</v>
      </c>
      <c r="J414" s="383"/>
      <c r="K414" s="416"/>
      <c r="L414" s="307">
        <v>-247.5</v>
      </c>
      <c r="N414" s="185"/>
      <c r="O414" s="134"/>
      <c r="P414" s="186"/>
      <c r="Q414" s="186"/>
      <c r="R414" s="180" t="s">
        <v>114</v>
      </c>
      <c r="S414" s="187">
        <v>41347</v>
      </c>
    </row>
    <row r="415" spans="2:19" s="133" customFormat="1" ht="15.75">
      <c r="B415" s="270" t="s">
        <v>20</v>
      </c>
      <c r="C415" s="298">
        <v>36497</v>
      </c>
      <c r="D415" s="287">
        <v>161637.19</v>
      </c>
      <c r="E415" s="288" t="s">
        <v>241</v>
      </c>
      <c r="F415" s="356"/>
      <c r="G415" s="247"/>
      <c r="H415" s="247"/>
      <c r="I415" s="247"/>
      <c r="J415" s="247"/>
      <c r="K415" s="374">
        <v>161637.19</v>
      </c>
      <c r="L415" s="287">
        <v>4270</v>
      </c>
      <c r="N415" s="323">
        <f>SUM(L397:L415)</f>
        <v>274403.39</v>
      </c>
      <c r="O415" s="134"/>
      <c r="P415" s="186"/>
      <c r="Q415" s="186"/>
      <c r="R415" s="180" t="s">
        <v>170</v>
      </c>
      <c r="S415" s="187">
        <v>41415</v>
      </c>
    </row>
    <row r="416" spans="2:19" s="133" customFormat="1" ht="15.75">
      <c r="B416" s="270" t="s">
        <v>21</v>
      </c>
      <c r="C416" s="298">
        <v>35930</v>
      </c>
      <c r="D416" s="291">
        <v>10000</v>
      </c>
      <c r="E416" s="340" t="s">
        <v>201</v>
      </c>
      <c r="F416" s="194"/>
      <c r="G416" s="405"/>
      <c r="H416" s="247"/>
      <c r="I416" s="406"/>
      <c r="J416" s="405"/>
      <c r="K416" s="374">
        <v>10000</v>
      </c>
      <c r="L416" s="285">
        <v>1914</v>
      </c>
      <c r="N416" s="190"/>
      <c r="O416" s="134"/>
      <c r="P416" s="186"/>
      <c r="Q416" s="186"/>
      <c r="R416" s="180" t="s">
        <v>32</v>
      </c>
      <c r="S416" s="187">
        <v>41296</v>
      </c>
    </row>
    <row r="417" spans="2:19" s="133" customFormat="1" ht="15.75">
      <c r="B417" s="272" t="s">
        <v>22</v>
      </c>
      <c r="C417" s="298">
        <v>36853</v>
      </c>
      <c r="D417" s="309">
        <v>5283</v>
      </c>
      <c r="E417" s="340" t="s">
        <v>201</v>
      </c>
      <c r="F417" s="256"/>
      <c r="G417" s="256"/>
      <c r="H417" s="256"/>
      <c r="I417" s="256"/>
      <c r="J417" s="256"/>
      <c r="K417" s="256">
        <v>5283</v>
      </c>
      <c r="L417" s="287">
        <v>400000</v>
      </c>
      <c r="M417" s="134"/>
      <c r="N417" s="185"/>
      <c r="O417" s="134"/>
      <c r="P417" s="186"/>
      <c r="Q417" s="186"/>
      <c r="R417" s="180" t="s">
        <v>34</v>
      </c>
      <c r="S417" s="187">
        <v>41296</v>
      </c>
    </row>
    <row r="418" spans="2:19" s="133" customFormat="1" ht="15.75">
      <c r="B418" s="269" t="s">
        <v>377</v>
      </c>
      <c r="C418" s="298">
        <v>43194</v>
      </c>
      <c r="D418" s="287">
        <v>14900</v>
      </c>
      <c r="E418" s="275" t="s">
        <v>385</v>
      </c>
      <c r="F418" s="557"/>
      <c r="G418" s="256"/>
      <c r="H418" s="256">
        <v>14900</v>
      </c>
      <c r="I418" s="256"/>
      <c r="J418" s="256"/>
      <c r="K418" s="256"/>
      <c r="L418" s="295">
        <v>14980</v>
      </c>
      <c r="N418" s="185"/>
      <c r="O418" s="134"/>
      <c r="P418" s="186"/>
      <c r="Q418" s="186"/>
      <c r="R418" s="180" t="s">
        <v>185</v>
      </c>
      <c r="S418" s="187">
        <v>41446</v>
      </c>
    </row>
    <row r="419" spans="2:19" s="133" customFormat="1" ht="15.75">
      <c r="B419" s="272" t="s">
        <v>23</v>
      </c>
      <c r="C419" s="298">
        <v>36216</v>
      </c>
      <c r="D419" s="284">
        <v>2360</v>
      </c>
      <c r="E419" s="290" t="s">
        <v>201</v>
      </c>
      <c r="F419" s="130"/>
      <c r="G419" s="130"/>
      <c r="H419" s="130"/>
      <c r="I419" s="130"/>
      <c r="J419" s="130"/>
      <c r="K419" s="130">
        <v>2360</v>
      </c>
      <c r="L419" s="252">
        <v>11220</v>
      </c>
      <c r="N419" s="190"/>
      <c r="O419" s="134"/>
      <c r="P419" s="186"/>
      <c r="Q419" s="186"/>
      <c r="R419" s="180" t="s">
        <v>171</v>
      </c>
      <c r="S419" s="187">
        <v>41421</v>
      </c>
    </row>
    <row r="420" spans="2:19" s="133" customFormat="1" ht="15.75">
      <c r="B420" s="269" t="s">
        <v>264</v>
      </c>
      <c r="C420" s="298">
        <v>43346</v>
      </c>
      <c r="D420" s="287">
        <v>240000</v>
      </c>
      <c r="E420" s="296" t="s">
        <v>430</v>
      </c>
      <c r="F420" s="130">
        <v>240000</v>
      </c>
      <c r="G420" s="130"/>
      <c r="H420" s="130"/>
      <c r="I420" s="130"/>
      <c r="J420" s="130"/>
      <c r="K420" s="144"/>
      <c r="L420" s="293">
        <v>30000</v>
      </c>
      <c r="N420" s="185"/>
      <c r="O420" s="134"/>
      <c r="P420" s="186"/>
      <c r="Q420" s="186"/>
      <c r="R420" s="180"/>
      <c r="S420" s="187"/>
    </row>
    <row r="421" spans="2:19" s="133" customFormat="1" ht="15.75">
      <c r="B421" s="270" t="s">
        <v>108</v>
      </c>
      <c r="C421" s="298"/>
      <c r="D421" s="293">
        <v>122</v>
      </c>
      <c r="E421" s="290"/>
      <c r="F421" s="262"/>
      <c r="G421" s="247"/>
      <c r="H421" s="247"/>
      <c r="I421" s="247"/>
      <c r="J421" s="247"/>
      <c r="K421" s="374">
        <v>122</v>
      </c>
      <c r="L421" s="295">
        <v>16341</v>
      </c>
      <c r="N421" s="324">
        <f>SUM(L416:L421)</f>
        <v>474455</v>
      </c>
      <c r="O421" s="134"/>
      <c r="P421" s="186"/>
      <c r="Q421" s="186"/>
      <c r="R421" s="180"/>
      <c r="S421" s="187"/>
    </row>
    <row r="422" spans="2:19" s="133" customFormat="1" ht="15.75">
      <c r="B422" s="270" t="s">
        <v>24</v>
      </c>
      <c r="C422" s="298">
        <v>37350</v>
      </c>
      <c r="D422" s="295">
        <v>1040</v>
      </c>
      <c r="E422" s="290"/>
      <c r="F422" s="142"/>
      <c r="G422" s="194"/>
      <c r="H422" s="194"/>
      <c r="I422" s="194"/>
      <c r="J422" s="194"/>
      <c r="K422" s="195">
        <v>1040</v>
      </c>
      <c r="L422" s="293">
        <v>2200</v>
      </c>
      <c r="N422" s="190"/>
      <c r="O422" s="134"/>
      <c r="P422" s="186"/>
      <c r="Q422" s="186"/>
      <c r="R422" s="180" t="s">
        <v>49</v>
      </c>
      <c r="S422" s="187"/>
    </row>
    <row r="423" spans="2:23" s="133" customFormat="1" ht="15.75">
      <c r="B423" s="270" t="s">
        <v>283</v>
      </c>
      <c r="C423" s="298">
        <v>36793</v>
      </c>
      <c r="D423" s="293">
        <v>10000</v>
      </c>
      <c r="E423" s="290" t="s">
        <v>201</v>
      </c>
      <c r="F423" s="130"/>
      <c r="G423" s="130"/>
      <c r="H423" s="130"/>
      <c r="I423" s="130"/>
      <c r="J423" s="130"/>
      <c r="K423" s="142">
        <v>10000</v>
      </c>
      <c r="L423" s="295">
        <v>46299.96</v>
      </c>
      <c r="M423" s="134"/>
      <c r="N423" s="185"/>
      <c r="O423" s="134"/>
      <c r="P423" s="186"/>
      <c r="Q423" s="186"/>
      <c r="R423" s="180" t="s">
        <v>186</v>
      </c>
      <c r="S423" s="187">
        <v>41397</v>
      </c>
      <c r="T423" s="134"/>
      <c r="U423" s="134"/>
      <c r="V423" s="134"/>
      <c r="W423" s="134"/>
    </row>
    <row r="424" spans="2:19" s="133" customFormat="1" ht="15.75">
      <c r="B424" s="270" t="s">
        <v>265</v>
      </c>
      <c r="C424" s="298">
        <v>43355</v>
      </c>
      <c r="D424" s="299">
        <v>6900</v>
      </c>
      <c r="E424" s="275" t="s">
        <v>201</v>
      </c>
      <c r="F424" s="130">
        <v>6900</v>
      </c>
      <c r="G424" s="130"/>
      <c r="H424" s="130"/>
      <c r="I424" s="130"/>
      <c r="J424" s="130"/>
      <c r="K424" s="130"/>
      <c r="L424" s="306">
        <v>16220</v>
      </c>
      <c r="N424" s="190"/>
      <c r="O424" s="134"/>
      <c r="P424" s="186"/>
      <c r="Q424" s="186"/>
      <c r="R424" s="180" t="s">
        <v>50</v>
      </c>
      <c r="S424" s="187">
        <v>41444</v>
      </c>
    </row>
    <row r="425" spans="2:23" s="375" customFormat="1" ht="17.25" customHeight="1">
      <c r="B425" s="270" t="s">
        <v>284</v>
      </c>
      <c r="C425" s="298">
        <v>38576</v>
      </c>
      <c r="D425" s="302">
        <v>2000</v>
      </c>
      <c r="E425" s="290" t="s">
        <v>201</v>
      </c>
      <c r="F425" s="130"/>
      <c r="G425" s="130"/>
      <c r="H425" s="130"/>
      <c r="I425" s="130"/>
      <c r="J425" s="130"/>
      <c r="K425" s="194">
        <v>2000</v>
      </c>
      <c r="L425" s="299">
        <v>10185</v>
      </c>
      <c r="N425" s="376"/>
      <c r="O425" s="377"/>
      <c r="P425" s="378"/>
      <c r="Q425" s="378"/>
      <c r="R425" s="379"/>
      <c r="S425" s="380"/>
      <c r="T425" s="377"/>
      <c r="U425" s="377"/>
      <c r="V425" s="377"/>
      <c r="W425" s="377"/>
    </row>
    <row r="426" spans="2:19" s="250" customFormat="1" ht="15.75">
      <c r="B426" s="269" t="s">
        <v>399</v>
      </c>
      <c r="C426" s="298">
        <v>43299</v>
      </c>
      <c r="D426" s="282">
        <v>18600</v>
      </c>
      <c r="E426" s="319" t="s">
        <v>201</v>
      </c>
      <c r="F426" s="130"/>
      <c r="G426" s="130">
        <v>18600</v>
      </c>
      <c r="H426" s="130"/>
      <c r="I426" s="130"/>
      <c r="J426" s="130"/>
      <c r="K426" s="130"/>
      <c r="L426" s="358">
        <v>848472.9</v>
      </c>
      <c r="N426" s="381">
        <v>4742955.42</v>
      </c>
      <c r="O426" s="330"/>
      <c r="P426" s="363"/>
      <c r="Q426" s="363"/>
      <c r="R426" s="371"/>
      <c r="S426" s="372"/>
    </row>
    <row r="427" spans="2:19" s="133" customFormat="1" ht="15.75">
      <c r="B427" s="270" t="s">
        <v>247</v>
      </c>
      <c r="C427" s="298">
        <v>42132</v>
      </c>
      <c r="D427" s="291">
        <v>6000</v>
      </c>
      <c r="E427" s="314" t="s">
        <v>201</v>
      </c>
      <c r="F427" s="130"/>
      <c r="G427" s="130"/>
      <c r="H427" s="130"/>
      <c r="I427" s="130"/>
      <c r="J427" s="130"/>
      <c r="K427" s="130">
        <v>6000</v>
      </c>
      <c r="L427" s="252">
        <v>6690</v>
      </c>
      <c r="N427" s="190"/>
      <c r="O427" s="134"/>
      <c r="P427" s="186"/>
      <c r="Q427" s="186"/>
      <c r="R427" s="180" t="s">
        <v>130</v>
      </c>
      <c r="S427" s="187">
        <v>41436</v>
      </c>
    </row>
    <row r="428" spans="2:19" s="133" customFormat="1" ht="15.75">
      <c r="B428" s="270" t="s">
        <v>168</v>
      </c>
      <c r="C428" s="298">
        <v>43049</v>
      </c>
      <c r="D428" s="293">
        <v>-247.5</v>
      </c>
      <c r="E428" s="598" t="s">
        <v>345</v>
      </c>
      <c r="F428" s="399"/>
      <c r="G428" s="247"/>
      <c r="H428" s="373">
        <v>-247.5</v>
      </c>
      <c r="I428" s="247"/>
      <c r="J428" s="247"/>
      <c r="K428" s="247"/>
      <c r="L428" s="287">
        <v>16796</v>
      </c>
      <c r="N428" s="198"/>
      <c r="O428" s="134"/>
      <c r="P428" s="186"/>
      <c r="Q428" s="186"/>
      <c r="R428" s="180"/>
      <c r="S428" s="187"/>
    </row>
    <row r="429" spans="2:19" s="133" customFormat="1" ht="15.75">
      <c r="B429" s="269" t="s">
        <v>168</v>
      </c>
      <c r="C429" s="521">
        <v>43363</v>
      </c>
      <c r="D429" s="616">
        <v>1028200</v>
      </c>
      <c r="E429" s="296" t="s">
        <v>436</v>
      </c>
      <c r="F429" s="130">
        <v>1028200</v>
      </c>
      <c r="G429" s="130"/>
      <c r="H429" s="130"/>
      <c r="I429" s="130"/>
      <c r="J429" s="130"/>
      <c r="K429" s="144"/>
      <c r="L429" s="338">
        <v>40240</v>
      </c>
      <c r="N429" s="198"/>
      <c r="O429" s="134"/>
      <c r="P429" s="186"/>
      <c r="Q429" s="186"/>
      <c r="R429" s="180"/>
      <c r="S429" s="187"/>
    </row>
    <row r="430" spans="2:19" s="133" customFormat="1" ht="15.75">
      <c r="B430" s="270" t="s">
        <v>151</v>
      </c>
      <c r="C430" s="298">
        <v>32877</v>
      </c>
      <c r="D430" s="287">
        <v>15000</v>
      </c>
      <c r="E430" s="288" t="s">
        <v>285</v>
      </c>
      <c r="F430" s="409"/>
      <c r="G430" s="218"/>
      <c r="H430" s="218"/>
      <c r="I430" s="125"/>
      <c r="J430" s="125"/>
      <c r="K430" s="173">
        <v>15000</v>
      </c>
      <c r="L430" s="287">
        <v>12520</v>
      </c>
      <c r="N430" s="190"/>
      <c r="O430" s="134"/>
      <c r="P430" s="186"/>
      <c r="Q430" s="186"/>
      <c r="R430" s="180" t="s">
        <v>118</v>
      </c>
      <c r="S430" s="187">
        <v>41382</v>
      </c>
    </row>
    <row r="431" spans="2:19" s="133" customFormat="1" ht="15.75">
      <c r="B431" s="270" t="s">
        <v>6</v>
      </c>
      <c r="C431" s="520" t="s">
        <v>286</v>
      </c>
      <c r="D431" s="287">
        <v>4270</v>
      </c>
      <c r="E431" s="290"/>
      <c r="F431" s="130"/>
      <c r="G431" s="130"/>
      <c r="H431" s="130"/>
      <c r="I431" s="130"/>
      <c r="J431" s="130"/>
      <c r="K431" s="142">
        <v>4270</v>
      </c>
      <c r="L431" s="313">
        <v>22100</v>
      </c>
      <c r="N431" s="193"/>
      <c r="O431" s="134"/>
      <c r="P431" s="186"/>
      <c r="Q431" s="186"/>
      <c r="R431" s="180" t="s">
        <v>131</v>
      </c>
      <c r="S431" s="187">
        <v>41318</v>
      </c>
    </row>
    <row r="432" spans="2:19" s="133" customFormat="1" ht="15.75">
      <c r="B432" s="257" t="s">
        <v>26</v>
      </c>
      <c r="C432" s="521">
        <v>42928</v>
      </c>
      <c r="D432" s="284">
        <v>21287.76</v>
      </c>
      <c r="E432" s="617" t="s">
        <v>359</v>
      </c>
      <c r="F432" s="130"/>
      <c r="G432" s="247"/>
      <c r="H432" s="247" t="s">
        <v>224</v>
      </c>
      <c r="I432" s="247">
        <v>21287.76</v>
      </c>
      <c r="J432" s="247"/>
      <c r="K432" s="247"/>
      <c r="L432" s="252">
        <v>9500</v>
      </c>
      <c r="N432" s="190"/>
      <c r="O432" s="134"/>
      <c r="P432" s="186"/>
      <c r="Q432" s="186"/>
      <c r="R432" s="180" t="s">
        <v>187</v>
      </c>
      <c r="S432" s="187">
        <v>41421</v>
      </c>
    </row>
    <row r="433" spans="2:19" s="133" customFormat="1" ht="15.75">
      <c r="B433" s="272" t="s">
        <v>27</v>
      </c>
      <c r="C433" s="298">
        <v>36138</v>
      </c>
      <c r="D433" s="287">
        <v>1914</v>
      </c>
      <c r="E433" s="340" t="s">
        <v>201</v>
      </c>
      <c r="F433" s="130"/>
      <c r="G433" s="130"/>
      <c r="H433" s="130"/>
      <c r="I433" s="130"/>
      <c r="J433" s="130"/>
      <c r="K433" s="130">
        <v>1914</v>
      </c>
      <c r="L433" s="287">
        <v>2077.35</v>
      </c>
      <c r="N433" s="185"/>
      <c r="O433" s="134"/>
      <c r="P433" s="186"/>
      <c r="Q433" s="186"/>
      <c r="R433" s="180" t="s">
        <v>173</v>
      </c>
      <c r="S433" s="187"/>
    </row>
    <row r="434" spans="2:19" s="133" customFormat="1" ht="17.25" customHeight="1">
      <c r="B434" s="273" t="s">
        <v>278</v>
      </c>
      <c r="C434" s="298">
        <v>43298</v>
      </c>
      <c r="D434" s="313">
        <v>173600</v>
      </c>
      <c r="E434" s="275" t="s">
        <v>341</v>
      </c>
      <c r="F434" s="144"/>
      <c r="G434" s="410">
        <v>173600</v>
      </c>
      <c r="H434" s="410"/>
      <c r="I434" s="404"/>
      <c r="J434" s="403"/>
      <c r="K434" s="374"/>
      <c r="L434" s="287">
        <v>500000</v>
      </c>
      <c r="N434" s="198"/>
      <c r="O434" s="134"/>
      <c r="P434" s="186"/>
      <c r="Q434" s="186"/>
      <c r="R434" s="180" t="s">
        <v>163</v>
      </c>
      <c r="S434" s="187"/>
    </row>
    <row r="435" spans="2:19" s="133" customFormat="1" ht="15.75">
      <c r="B435" s="272" t="s">
        <v>28</v>
      </c>
      <c r="C435" s="298">
        <v>36900</v>
      </c>
      <c r="D435" s="287">
        <v>400000</v>
      </c>
      <c r="E435" s="288" t="s">
        <v>241</v>
      </c>
      <c r="F435" s="130"/>
      <c r="G435" s="130"/>
      <c r="H435" s="130"/>
      <c r="I435" s="130"/>
      <c r="J435" s="130"/>
      <c r="K435" s="144">
        <v>400000</v>
      </c>
      <c r="L435" s="287">
        <v>20752</v>
      </c>
      <c r="N435" s="190"/>
      <c r="O435" s="134"/>
      <c r="P435" s="199"/>
      <c r="Q435" s="199"/>
      <c r="R435" s="180"/>
      <c r="S435" s="187"/>
    </row>
    <row r="436" spans="2:19" s="133" customFormat="1" ht="15.75">
      <c r="B436" s="270" t="s">
        <v>238</v>
      </c>
      <c r="C436" s="298">
        <v>43362</v>
      </c>
      <c r="D436" s="282">
        <v>27410</v>
      </c>
      <c r="E436" s="275" t="s">
        <v>201</v>
      </c>
      <c r="F436" s="142">
        <v>27410</v>
      </c>
      <c r="G436" s="130"/>
      <c r="H436" s="130"/>
      <c r="I436" s="130"/>
      <c r="J436" s="130"/>
      <c r="K436" s="144"/>
      <c r="L436" s="282">
        <v>900</v>
      </c>
      <c r="N436" s="185"/>
      <c r="O436" s="134"/>
      <c r="P436" s="186"/>
      <c r="Q436" s="186"/>
      <c r="R436" s="180" t="s">
        <v>143</v>
      </c>
      <c r="S436" s="187">
        <v>41445</v>
      </c>
    </row>
    <row r="437" spans="2:19" s="133" customFormat="1" ht="15.75">
      <c r="B437" s="269" t="s">
        <v>419</v>
      </c>
      <c r="C437" s="298">
        <v>43364</v>
      </c>
      <c r="D437" s="337">
        <v>250000</v>
      </c>
      <c r="E437" s="296" t="s">
        <v>386</v>
      </c>
      <c r="F437" s="130">
        <v>250000</v>
      </c>
      <c r="G437" s="144"/>
      <c r="H437" s="130"/>
      <c r="I437" s="130"/>
      <c r="J437" s="130"/>
      <c r="K437" s="144"/>
      <c r="L437" s="287">
        <v>8500</v>
      </c>
      <c r="N437" s="200"/>
      <c r="O437" s="134"/>
      <c r="P437" s="186"/>
      <c r="Q437" s="186"/>
      <c r="R437" s="180"/>
      <c r="S437" s="187"/>
    </row>
    <row r="438" spans="2:19" s="133" customFormat="1" ht="15.75">
      <c r="B438" s="270" t="s">
        <v>400</v>
      </c>
      <c r="C438" s="298">
        <v>43292</v>
      </c>
      <c r="D438" s="252">
        <v>14980</v>
      </c>
      <c r="E438" s="275" t="s">
        <v>201</v>
      </c>
      <c r="F438" s="356"/>
      <c r="G438" s="130">
        <v>14980</v>
      </c>
      <c r="H438" s="130"/>
      <c r="I438" s="130"/>
      <c r="J438" s="130"/>
      <c r="K438" s="144"/>
      <c r="L438" s="282">
        <v>118083</v>
      </c>
      <c r="N438" s="185"/>
      <c r="O438" s="134"/>
      <c r="P438" s="186"/>
      <c r="Q438" s="186"/>
      <c r="R438" s="180"/>
      <c r="S438" s="187"/>
    </row>
    <row r="439" spans="2:19" s="133" customFormat="1" ht="15.75">
      <c r="B439" s="269" t="s">
        <v>378</v>
      </c>
      <c r="C439" s="298">
        <v>43203</v>
      </c>
      <c r="D439" s="252">
        <v>11220</v>
      </c>
      <c r="E439" s="279" t="s">
        <v>385</v>
      </c>
      <c r="F439" s="130"/>
      <c r="G439" s="167"/>
      <c r="H439" s="167">
        <v>11220</v>
      </c>
      <c r="I439" s="167"/>
      <c r="J439" s="167"/>
      <c r="K439" s="144"/>
      <c r="L439" s="285">
        <v>2000</v>
      </c>
      <c r="N439" s="185"/>
      <c r="O439" s="134"/>
      <c r="P439" s="186"/>
      <c r="Q439" s="186"/>
      <c r="R439" s="180"/>
      <c r="S439" s="187"/>
    </row>
    <row r="440" spans="2:19" s="133" customFormat="1" ht="15.75">
      <c r="B440" s="269" t="s">
        <v>381</v>
      </c>
      <c r="C440" s="298">
        <v>43215</v>
      </c>
      <c r="D440" s="287">
        <v>18730</v>
      </c>
      <c r="E440" s="275" t="s">
        <v>390</v>
      </c>
      <c r="F440" s="130"/>
      <c r="G440" s="281"/>
      <c r="H440" s="130">
        <v>18730</v>
      </c>
      <c r="I440" s="167"/>
      <c r="J440" s="167"/>
      <c r="K440" s="226"/>
      <c r="L440" s="287">
        <v>900</v>
      </c>
      <c r="N440" s="185"/>
      <c r="O440" s="134"/>
      <c r="P440" s="186"/>
      <c r="Q440" s="186"/>
      <c r="R440" s="201"/>
      <c r="S440" s="187"/>
    </row>
    <row r="441" spans="2:19" s="133" customFormat="1" ht="15.75">
      <c r="B441" s="270" t="s">
        <v>29</v>
      </c>
      <c r="C441" s="298">
        <v>37580</v>
      </c>
      <c r="D441" s="307">
        <v>30000</v>
      </c>
      <c r="E441" s="290" t="s">
        <v>287</v>
      </c>
      <c r="F441" s="352"/>
      <c r="G441" s="218"/>
      <c r="H441" s="130"/>
      <c r="I441" s="130"/>
      <c r="J441" s="130"/>
      <c r="K441" s="144">
        <v>30000</v>
      </c>
      <c r="L441" s="285">
        <v>2400</v>
      </c>
      <c r="N441" s="185"/>
      <c r="O441" s="134"/>
      <c r="P441" s="186"/>
      <c r="Q441" s="186"/>
      <c r="R441" s="180"/>
      <c r="S441" s="187"/>
    </row>
    <row r="442" spans="2:19" s="133" customFormat="1" ht="15.75">
      <c r="B442" s="269" t="s">
        <v>128</v>
      </c>
      <c r="C442" s="298">
        <v>41015</v>
      </c>
      <c r="D442" s="295">
        <v>16341</v>
      </c>
      <c r="E442" s="290" t="s">
        <v>201</v>
      </c>
      <c r="F442" s="142"/>
      <c r="G442" s="173"/>
      <c r="H442" s="176"/>
      <c r="I442" s="194"/>
      <c r="J442" s="176"/>
      <c r="K442" s="189">
        <v>16341</v>
      </c>
      <c r="L442" s="287">
        <v>3060</v>
      </c>
      <c r="N442" s="284">
        <v>20774</v>
      </c>
      <c r="O442" s="134"/>
      <c r="P442" s="186"/>
      <c r="Q442" s="186"/>
      <c r="R442" s="180"/>
      <c r="S442" s="187"/>
    </row>
    <row r="443" spans="2:19" s="133" customFormat="1" ht="15.75">
      <c r="B443" s="269" t="s">
        <v>225</v>
      </c>
      <c r="C443" s="298">
        <v>41801</v>
      </c>
      <c r="D443" s="291">
        <v>2200</v>
      </c>
      <c r="E443" s="290" t="s">
        <v>285</v>
      </c>
      <c r="F443" s="130"/>
      <c r="G443" s="130"/>
      <c r="H443" s="130"/>
      <c r="I443" s="130"/>
      <c r="J443" s="130"/>
      <c r="K443" s="144">
        <v>2200</v>
      </c>
      <c r="L443" s="285">
        <v>25040</v>
      </c>
      <c r="N443" s="185"/>
      <c r="O443" s="134"/>
      <c r="P443" s="186"/>
      <c r="Q443" s="186"/>
      <c r="R443" s="180"/>
      <c r="S443" s="187"/>
    </row>
    <row r="444" spans="2:23" s="133" customFormat="1" ht="15.75">
      <c r="B444" s="269" t="s">
        <v>239</v>
      </c>
      <c r="C444" s="298">
        <v>42626</v>
      </c>
      <c r="D444" s="295">
        <v>46299.96</v>
      </c>
      <c r="E444" s="275" t="s">
        <v>201</v>
      </c>
      <c r="F444" s="432"/>
      <c r="G444" s="370"/>
      <c r="H444" s="256"/>
      <c r="I444" s="278"/>
      <c r="J444" s="278">
        <v>46299.96</v>
      </c>
      <c r="K444" s="361"/>
      <c r="L444" s="309">
        <v>22440</v>
      </c>
      <c r="N444" s="185"/>
      <c r="O444" s="134"/>
      <c r="P444" s="186"/>
      <c r="Q444" s="186"/>
      <c r="R444" s="180" t="s">
        <v>133</v>
      </c>
      <c r="S444" s="187">
        <v>41299</v>
      </c>
      <c r="T444" s="134"/>
      <c r="U444" s="134"/>
      <c r="V444" s="134"/>
      <c r="W444" s="134"/>
    </row>
    <row r="445" spans="2:19" s="133" customFormat="1" ht="15.75">
      <c r="B445" s="270" t="s">
        <v>109</v>
      </c>
      <c r="C445" s="298">
        <v>38419</v>
      </c>
      <c r="D445" s="303">
        <v>1000</v>
      </c>
      <c r="E445" s="310" t="s">
        <v>288</v>
      </c>
      <c r="F445" s="130"/>
      <c r="G445" s="194"/>
      <c r="H445" s="194"/>
      <c r="I445" s="194"/>
      <c r="J445" s="194"/>
      <c r="K445" s="195">
        <v>1000</v>
      </c>
      <c r="L445" s="284">
        <v>3308</v>
      </c>
      <c r="N445" s="185"/>
      <c r="O445" s="134"/>
      <c r="P445" s="186"/>
      <c r="Q445" s="186"/>
      <c r="R445" s="180" t="s">
        <v>175</v>
      </c>
      <c r="S445" s="187">
        <v>41414</v>
      </c>
    </row>
    <row r="446" spans="2:19" s="133" customFormat="1" ht="15.75">
      <c r="B446" s="270" t="s">
        <v>240</v>
      </c>
      <c r="C446" s="298">
        <v>43273</v>
      </c>
      <c r="D446" s="292">
        <v>16220</v>
      </c>
      <c r="E446" s="275" t="s">
        <v>201</v>
      </c>
      <c r="F446" s="130"/>
      <c r="G446" s="194"/>
      <c r="H446" s="130">
        <v>16220</v>
      </c>
      <c r="I446" s="130"/>
      <c r="J446" s="130"/>
      <c r="K446" s="144"/>
      <c r="L446" s="285">
        <v>9002</v>
      </c>
      <c r="N446" s="198"/>
      <c r="O446" s="134"/>
      <c r="P446" s="203"/>
      <c r="Q446" s="203"/>
      <c r="R446" s="180" t="s">
        <v>176</v>
      </c>
      <c r="S446" s="187">
        <v>41366</v>
      </c>
    </row>
    <row r="447" spans="2:19" s="133" customFormat="1" ht="15.75">
      <c r="B447" s="269" t="s">
        <v>214</v>
      </c>
      <c r="C447" s="298">
        <v>41248</v>
      </c>
      <c r="D447" s="285">
        <v>10185</v>
      </c>
      <c r="E447" s="288" t="s">
        <v>201</v>
      </c>
      <c r="F447" s="130"/>
      <c r="G447" s="130"/>
      <c r="H447" s="130"/>
      <c r="I447" s="130"/>
      <c r="J447" s="130"/>
      <c r="K447" s="144">
        <v>10185</v>
      </c>
      <c r="L447" s="252">
        <v>6900</v>
      </c>
      <c r="N447" s="190"/>
      <c r="O447" s="134"/>
      <c r="P447" s="186"/>
      <c r="Q447" s="186"/>
      <c r="R447" s="180" t="s">
        <v>191</v>
      </c>
      <c r="S447" s="187">
        <v>41379</v>
      </c>
    </row>
    <row r="448" spans="2:23" s="133" customFormat="1" ht="15.75">
      <c r="B448" s="273" t="s">
        <v>367</v>
      </c>
      <c r="C448" s="298">
        <v>43318</v>
      </c>
      <c r="D448" s="287">
        <v>75000</v>
      </c>
      <c r="E448" s="296" t="s">
        <v>420</v>
      </c>
      <c r="F448" s="603"/>
      <c r="G448" s="167">
        <v>75000</v>
      </c>
      <c r="H448" s="130"/>
      <c r="I448" s="130"/>
      <c r="J448" s="167"/>
      <c r="K448" s="320"/>
      <c r="L448" s="293">
        <v>-200</v>
      </c>
      <c r="N448" s="190"/>
      <c r="O448" s="134"/>
      <c r="P448" s="186"/>
      <c r="Q448" s="186"/>
      <c r="R448" s="180" t="s">
        <v>119</v>
      </c>
      <c r="S448" s="187">
        <v>41421</v>
      </c>
      <c r="W448" s="134"/>
    </row>
    <row r="449" spans="2:19" s="133" customFormat="1" ht="15.75">
      <c r="B449" s="273" t="s">
        <v>226</v>
      </c>
      <c r="C449" s="298">
        <v>43236</v>
      </c>
      <c r="D449" s="304">
        <v>848472.9</v>
      </c>
      <c r="E449" s="585" t="s">
        <v>387</v>
      </c>
      <c r="F449" s="399"/>
      <c r="G449" s="130"/>
      <c r="H449" s="130">
        <v>848472.9</v>
      </c>
      <c r="I449" s="130"/>
      <c r="J449" s="130"/>
      <c r="K449" s="144"/>
      <c r="L449" s="287">
        <v>4000</v>
      </c>
      <c r="N449" s="190"/>
      <c r="O449" s="134"/>
      <c r="P449" s="186"/>
      <c r="Q449" s="186"/>
      <c r="R449" s="180" t="s">
        <v>192</v>
      </c>
      <c r="S449" s="187">
        <v>41421</v>
      </c>
    </row>
    <row r="450" spans="2:19" s="133" customFormat="1" ht="15.75">
      <c r="B450" s="273" t="s">
        <v>226</v>
      </c>
      <c r="C450" s="298">
        <v>43208</v>
      </c>
      <c r="D450" s="613">
        <v>3500000</v>
      </c>
      <c r="E450" s="275" t="s">
        <v>391</v>
      </c>
      <c r="F450" s="130"/>
      <c r="G450" s="130"/>
      <c r="H450" s="130">
        <v>3500000</v>
      </c>
      <c r="I450" s="130"/>
      <c r="J450" s="130"/>
      <c r="K450" s="144"/>
      <c r="L450" s="338">
        <v>3700</v>
      </c>
      <c r="N450" s="190"/>
      <c r="O450" s="134"/>
      <c r="P450" s="203"/>
      <c r="Q450" s="203"/>
      <c r="R450" s="180"/>
      <c r="S450" s="187"/>
    </row>
    <row r="451" spans="2:19" s="133" customFormat="1" ht="15.75">
      <c r="B451" s="272" t="s">
        <v>30</v>
      </c>
      <c r="C451" s="298">
        <v>37338</v>
      </c>
      <c r="D451" s="295">
        <v>6690</v>
      </c>
      <c r="E451" s="290" t="s">
        <v>201</v>
      </c>
      <c r="F451" s="130"/>
      <c r="G451" s="130"/>
      <c r="H451" s="130"/>
      <c r="I451" s="130"/>
      <c r="J451" s="130"/>
      <c r="K451" s="144">
        <v>6690</v>
      </c>
      <c r="L451" s="295">
        <v>1897.2</v>
      </c>
      <c r="N451" s="185"/>
      <c r="O451" s="134"/>
      <c r="P451" s="186"/>
      <c r="Q451" s="186"/>
      <c r="R451" s="180"/>
      <c r="S451" s="187"/>
    </row>
    <row r="452" spans="2:19" s="133" customFormat="1" ht="15.75">
      <c r="B452" s="272" t="s">
        <v>31</v>
      </c>
      <c r="C452" s="298">
        <v>37958</v>
      </c>
      <c r="D452" s="287">
        <v>16796</v>
      </c>
      <c r="E452" s="290" t="s">
        <v>201</v>
      </c>
      <c r="F452" s="144"/>
      <c r="G452" s="130"/>
      <c r="H452" s="130"/>
      <c r="I452" s="130"/>
      <c r="J452" s="130"/>
      <c r="K452" s="144">
        <v>16796</v>
      </c>
      <c r="L452" s="287">
        <v>44842</v>
      </c>
      <c r="N452" s="326">
        <f>SUM(L428:L452)</f>
        <v>880757.5499999999</v>
      </c>
      <c r="O452" s="134"/>
      <c r="P452" s="186"/>
      <c r="Q452" s="186"/>
      <c r="R452" s="180"/>
      <c r="S452" s="187"/>
    </row>
    <row r="453" spans="2:19" s="133" customFormat="1" ht="15.75">
      <c r="B453" s="272" t="s">
        <v>32</v>
      </c>
      <c r="C453" s="298">
        <v>42965</v>
      </c>
      <c r="D453" s="338">
        <v>40240</v>
      </c>
      <c r="E453" s="275" t="s">
        <v>209</v>
      </c>
      <c r="F453" s="142"/>
      <c r="G453" s="130"/>
      <c r="H453" s="130"/>
      <c r="I453" s="130">
        <v>40240</v>
      </c>
      <c r="J453" s="130"/>
      <c r="K453" s="144"/>
      <c r="L453" s="287">
        <v>3900</v>
      </c>
      <c r="N453" s="185"/>
      <c r="O453" s="134"/>
      <c r="P453" s="186"/>
      <c r="Q453" s="186"/>
      <c r="R453" s="180" t="s">
        <v>195</v>
      </c>
      <c r="S453" s="187">
        <v>41530</v>
      </c>
    </row>
    <row r="454" spans="2:19" s="133" customFormat="1" ht="15.75">
      <c r="B454" s="272" t="s">
        <v>401</v>
      </c>
      <c r="C454" s="298">
        <v>43305</v>
      </c>
      <c r="D454" s="284">
        <v>12520</v>
      </c>
      <c r="E454" s="275" t="s">
        <v>201</v>
      </c>
      <c r="F454" s="130"/>
      <c r="G454" s="130">
        <v>12520</v>
      </c>
      <c r="H454" s="130"/>
      <c r="I454" s="167"/>
      <c r="J454" s="130"/>
      <c r="K454" s="144"/>
      <c r="L454" s="284">
        <v>8100</v>
      </c>
      <c r="N454" s="192"/>
      <c r="O454" s="134"/>
      <c r="P454" s="186"/>
      <c r="Q454" s="186"/>
      <c r="R454" s="180" t="s">
        <v>196</v>
      </c>
      <c r="S454" s="187">
        <v>41421</v>
      </c>
    </row>
    <row r="455" spans="2:19" s="133" customFormat="1" ht="15.75">
      <c r="B455" s="269" t="s">
        <v>33</v>
      </c>
      <c r="C455" s="298">
        <v>43343</v>
      </c>
      <c r="D455" s="295">
        <v>780000</v>
      </c>
      <c r="E455" s="289" t="s">
        <v>421</v>
      </c>
      <c r="F455" s="130"/>
      <c r="G455" s="130">
        <v>780000</v>
      </c>
      <c r="H455" s="130"/>
      <c r="I455" s="130"/>
      <c r="J455" s="130"/>
      <c r="K455" s="144"/>
      <c r="L455" s="287">
        <v>100</v>
      </c>
      <c r="N455" s="190"/>
      <c r="O455" s="134"/>
      <c r="P455" s="186"/>
      <c r="Q455" s="186"/>
      <c r="R455" s="180"/>
      <c r="S455" s="187"/>
    </row>
    <row r="456" spans="2:19" s="133" customFormat="1" ht="15.75">
      <c r="B456" s="270" t="s">
        <v>34</v>
      </c>
      <c r="C456" s="298">
        <v>43228</v>
      </c>
      <c r="D456" s="313">
        <v>22100</v>
      </c>
      <c r="E456" s="275" t="s">
        <v>201</v>
      </c>
      <c r="F456" s="130"/>
      <c r="G456" s="130"/>
      <c r="H456" s="130">
        <v>22100</v>
      </c>
      <c r="I456" s="130"/>
      <c r="J456" s="130"/>
      <c r="K456" s="144"/>
      <c r="L456" s="287">
        <v>900</v>
      </c>
      <c r="N456" s="185"/>
      <c r="O456" s="134"/>
      <c r="P456" s="186"/>
      <c r="Q456" s="186"/>
      <c r="R456" s="180"/>
      <c r="S456" s="187"/>
    </row>
    <row r="457" spans="2:19" s="133" customFormat="1" ht="15.75">
      <c r="B457" s="270" t="s">
        <v>402</v>
      </c>
      <c r="C457" s="298">
        <v>43299</v>
      </c>
      <c r="D457" s="295">
        <v>9500</v>
      </c>
      <c r="E457" s="352" t="s">
        <v>201</v>
      </c>
      <c r="F457" s="262"/>
      <c r="G457" s="405">
        <v>9500</v>
      </c>
      <c r="H457" s="247"/>
      <c r="I457" s="247"/>
      <c r="J457" s="247"/>
      <c r="K457" s="408"/>
      <c r="L457" s="313">
        <v>600</v>
      </c>
      <c r="N457" s="185"/>
      <c r="O457" s="134"/>
      <c r="P457" s="186"/>
      <c r="Q457" s="186"/>
      <c r="R457" s="180" t="s">
        <v>165</v>
      </c>
      <c r="S457" s="187">
        <v>41383</v>
      </c>
    </row>
    <row r="458" spans="2:19" s="133" customFormat="1" ht="15.75">
      <c r="B458" s="270" t="s">
        <v>35</v>
      </c>
      <c r="C458" s="298"/>
      <c r="D458" s="303">
        <v>26765.56</v>
      </c>
      <c r="E458" s="340" t="s">
        <v>289</v>
      </c>
      <c r="F458" s="130"/>
      <c r="G458" s="130"/>
      <c r="H458" s="130"/>
      <c r="I458" s="130"/>
      <c r="J458" s="130"/>
      <c r="K458" s="144">
        <v>26765.56</v>
      </c>
      <c r="L458" s="285">
        <v>18600</v>
      </c>
      <c r="N458" s="185"/>
      <c r="O458" s="134"/>
      <c r="P458" s="186"/>
      <c r="Q458" s="186"/>
      <c r="R458" s="180" t="s">
        <v>166</v>
      </c>
      <c r="S458" s="187">
        <v>41358</v>
      </c>
    </row>
    <row r="459" spans="2:19" s="250" customFormat="1" ht="15.75">
      <c r="B459" s="270" t="s">
        <v>290</v>
      </c>
      <c r="C459" s="298">
        <v>28855</v>
      </c>
      <c r="D459" s="287">
        <v>2077.35</v>
      </c>
      <c r="E459" s="599"/>
      <c r="F459" s="395"/>
      <c r="G459" s="130"/>
      <c r="H459" s="130"/>
      <c r="I459" s="130"/>
      <c r="J459" s="130"/>
      <c r="K459" s="144">
        <v>2077.35</v>
      </c>
      <c r="L459" s="287">
        <v>6925</v>
      </c>
      <c r="N459" s="386">
        <v>894976.5</v>
      </c>
      <c r="O459" s="330"/>
      <c r="P459" s="363"/>
      <c r="Q459" s="363"/>
      <c r="R459" s="371"/>
      <c r="S459" s="382"/>
    </row>
    <row r="460" spans="2:19" s="133" customFormat="1" ht="16.5" customHeight="1">
      <c r="B460" s="270" t="s">
        <v>36</v>
      </c>
      <c r="C460" s="298">
        <v>38057</v>
      </c>
      <c r="D460" s="284">
        <v>30000</v>
      </c>
      <c r="E460" s="340" t="s">
        <v>291</v>
      </c>
      <c r="F460" s="130"/>
      <c r="G460" s="130"/>
      <c r="H460" s="130"/>
      <c r="I460" s="130"/>
      <c r="J460" s="130"/>
      <c r="K460" s="144">
        <v>30000</v>
      </c>
      <c r="L460" s="329">
        <v>500</v>
      </c>
      <c r="N460" s="567">
        <v>7107409.53</v>
      </c>
      <c r="O460" s="134"/>
      <c r="P460" s="186"/>
      <c r="Q460" s="186"/>
      <c r="R460" s="180" t="s">
        <v>91</v>
      </c>
      <c r="S460" s="187"/>
    </row>
    <row r="461" spans="2:19" s="133" customFormat="1" ht="15.75">
      <c r="B461" s="270" t="s">
        <v>37</v>
      </c>
      <c r="C461" s="298">
        <v>32476</v>
      </c>
      <c r="D461" s="287">
        <v>14800</v>
      </c>
      <c r="E461" s="555" t="s">
        <v>292</v>
      </c>
      <c r="F461" s="360"/>
      <c r="G461" s="130"/>
      <c r="H461" s="130"/>
      <c r="I461" s="130"/>
      <c r="J461" s="130"/>
      <c r="K461" s="144">
        <v>14800</v>
      </c>
      <c r="L461" s="287">
        <v>900</v>
      </c>
      <c r="N461" s="190"/>
      <c r="O461" s="134"/>
      <c r="P461" s="186"/>
      <c r="Q461" s="186"/>
      <c r="R461" s="180"/>
      <c r="S461" s="187"/>
    </row>
    <row r="462" spans="2:19" s="133" customFormat="1" ht="15.75">
      <c r="B462" s="269" t="s">
        <v>346</v>
      </c>
      <c r="C462" s="298">
        <v>43076</v>
      </c>
      <c r="D462" s="285">
        <v>500000</v>
      </c>
      <c r="E462" s="339" t="s">
        <v>363</v>
      </c>
      <c r="F462" s="352"/>
      <c r="G462" s="130"/>
      <c r="H462" s="130">
        <v>500000</v>
      </c>
      <c r="I462" s="194"/>
      <c r="J462" s="130"/>
      <c r="K462" s="144"/>
      <c r="L462" s="285">
        <v>4237</v>
      </c>
      <c r="N462" s="185"/>
      <c r="O462" s="134"/>
      <c r="P462" s="186"/>
      <c r="Q462" s="186"/>
      <c r="R462" s="180"/>
      <c r="S462" s="187"/>
    </row>
    <row r="463" spans="2:19" s="133" customFormat="1" ht="15.75">
      <c r="B463" s="270" t="s">
        <v>38</v>
      </c>
      <c r="C463" s="298">
        <v>38853</v>
      </c>
      <c r="D463" s="284">
        <v>20752</v>
      </c>
      <c r="E463" s="340" t="s">
        <v>201</v>
      </c>
      <c r="F463" s="130"/>
      <c r="G463" s="130"/>
      <c r="H463" s="130"/>
      <c r="I463" s="130"/>
      <c r="J463" s="130"/>
      <c r="K463" s="130">
        <v>20752</v>
      </c>
      <c r="L463" s="285">
        <v>4000</v>
      </c>
      <c r="N463" s="200"/>
      <c r="O463" s="134"/>
      <c r="P463" s="186"/>
      <c r="Q463" s="186"/>
      <c r="R463" s="180"/>
      <c r="S463" s="187"/>
    </row>
    <row r="464" spans="2:19" s="133" customFormat="1" ht="15.75">
      <c r="B464" s="270" t="s">
        <v>39</v>
      </c>
      <c r="C464" s="298">
        <v>37470</v>
      </c>
      <c r="D464" s="295">
        <v>900</v>
      </c>
      <c r="E464" s="340" t="s">
        <v>201</v>
      </c>
      <c r="F464" s="275"/>
      <c r="G464" s="130"/>
      <c r="H464" s="130"/>
      <c r="I464" s="130"/>
      <c r="J464" s="130"/>
      <c r="K464" s="144">
        <v>900</v>
      </c>
      <c r="L464" s="287">
        <v>13641</v>
      </c>
      <c r="N464" s="190"/>
      <c r="O464" s="134"/>
      <c r="P464" s="186"/>
      <c r="Q464" s="186"/>
      <c r="R464" s="180"/>
      <c r="S464" s="187"/>
    </row>
    <row r="465" spans="2:19" s="133" customFormat="1" ht="15.75">
      <c r="B465" s="269" t="s">
        <v>138</v>
      </c>
      <c r="C465" s="298">
        <v>43356</v>
      </c>
      <c r="D465" s="287">
        <v>9920</v>
      </c>
      <c r="E465" s="339" t="s">
        <v>201</v>
      </c>
      <c r="F465" s="27">
        <v>9920</v>
      </c>
      <c r="G465" s="173"/>
      <c r="H465" s="176"/>
      <c r="I465" s="176"/>
      <c r="J465" s="176"/>
      <c r="K465" s="189"/>
      <c r="L465" s="287">
        <v>2280</v>
      </c>
      <c r="N465" s="185"/>
      <c r="O465" s="134"/>
      <c r="P465" s="186"/>
      <c r="Q465" s="186"/>
      <c r="R465" s="180"/>
      <c r="S465" s="187"/>
    </row>
    <row r="466" spans="2:19" s="133" customFormat="1" ht="15.75">
      <c r="B466" s="269" t="s">
        <v>413</v>
      </c>
      <c r="C466" s="298"/>
      <c r="D466" s="287">
        <v>13600</v>
      </c>
      <c r="E466" s="339" t="s">
        <v>422</v>
      </c>
      <c r="F466" s="254">
        <v>13600</v>
      </c>
      <c r="G466" s="130"/>
      <c r="H466" s="130"/>
      <c r="I466" s="130"/>
      <c r="J466" s="130"/>
      <c r="K466" s="144"/>
      <c r="L466" s="309">
        <v>12072</v>
      </c>
      <c r="N466" s="200"/>
      <c r="O466" s="134"/>
      <c r="P466" s="186"/>
      <c r="Q466" s="186"/>
      <c r="R466" s="180"/>
      <c r="S466" s="187"/>
    </row>
    <row r="467" spans="2:19" s="133" customFormat="1" ht="15.75">
      <c r="B467" s="269" t="s">
        <v>244</v>
      </c>
      <c r="C467" s="298">
        <v>41919</v>
      </c>
      <c r="D467" s="284">
        <v>8500</v>
      </c>
      <c r="E467" s="336" t="s">
        <v>201</v>
      </c>
      <c r="F467" s="262"/>
      <c r="G467" s="405"/>
      <c r="H467" s="247"/>
      <c r="I467" s="247"/>
      <c r="J467" s="247"/>
      <c r="K467" s="405">
        <v>8500</v>
      </c>
      <c r="L467" s="284">
        <v>15940</v>
      </c>
      <c r="M467" s="134"/>
      <c r="N467" s="185"/>
      <c r="O467" s="134"/>
      <c r="P467" s="186"/>
      <c r="Q467" s="186"/>
      <c r="R467" s="180" t="s">
        <v>177</v>
      </c>
      <c r="S467" s="187">
        <v>41415</v>
      </c>
    </row>
    <row r="468" spans="2:17" s="133" customFormat="1" ht="15.75">
      <c r="B468" s="270" t="s">
        <v>40</v>
      </c>
      <c r="C468" s="298">
        <v>38128</v>
      </c>
      <c r="D468" s="282">
        <v>118083</v>
      </c>
      <c r="E468" s="340" t="s">
        <v>293</v>
      </c>
      <c r="F468" s="352"/>
      <c r="G468" s="247"/>
      <c r="H468" s="247"/>
      <c r="I468" s="247"/>
      <c r="J468" s="247"/>
      <c r="K468" s="374">
        <v>118083</v>
      </c>
      <c r="L468" s="285">
        <v>25040</v>
      </c>
      <c r="N468" s="190"/>
      <c r="O468" s="134"/>
      <c r="P468" s="186"/>
      <c r="Q468" s="186"/>
    </row>
    <row r="469" spans="2:19" s="133" customFormat="1" ht="15.75">
      <c r="B469" s="347" t="s">
        <v>412</v>
      </c>
      <c r="C469" s="552">
        <v>43353</v>
      </c>
      <c r="D469" s="364">
        <v>44000</v>
      </c>
      <c r="E469" s="619" t="s">
        <v>431</v>
      </c>
      <c r="F469" s="256">
        <v>44000</v>
      </c>
      <c r="G469" s="256"/>
      <c r="H469" s="256"/>
      <c r="I469" s="370"/>
      <c r="J469" s="256"/>
      <c r="K469" s="256"/>
      <c r="L469" s="287">
        <v>9796</v>
      </c>
      <c r="N469" s="185"/>
      <c r="O469" s="134"/>
      <c r="P469" s="186"/>
      <c r="Q469" s="186"/>
      <c r="R469" s="180" t="s">
        <v>174</v>
      </c>
      <c r="S469" s="187">
        <v>41430</v>
      </c>
    </row>
    <row r="470" spans="2:19" s="133" customFormat="1" ht="15.75">
      <c r="B470" s="269" t="s">
        <v>41</v>
      </c>
      <c r="C470" s="298">
        <v>39526</v>
      </c>
      <c r="D470" s="287">
        <v>13200</v>
      </c>
      <c r="E470" s="340" t="s">
        <v>294</v>
      </c>
      <c r="F470" s="144"/>
      <c r="G470" s="167"/>
      <c r="H470" s="130"/>
      <c r="I470" s="130"/>
      <c r="J470" s="130"/>
      <c r="K470" s="144">
        <v>13200</v>
      </c>
      <c r="L470" s="287">
        <v>1874</v>
      </c>
      <c r="N470" s="192"/>
      <c r="O470" s="134"/>
      <c r="P470" s="186"/>
      <c r="Q470" s="186"/>
      <c r="R470" s="180" t="s">
        <v>143</v>
      </c>
      <c r="S470" s="187">
        <v>41445</v>
      </c>
    </row>
    <row r="471" spans="2:19" s="133" customFormat="1" ht="15.75">
      <c r="B471" s="270" t="s">
        <v>295</v>
      </c>
      <c r="C471" s="298">
        <v>30336</v>
      </c>
      <c r="D471" s="287">
        <v>2000</v>
      </c>
      <c r="E471" s="340"/>
      <c r="F471" s="130"/>
      <c r="G471" s="130"/>
      <c r="H471" s="130"/>
      <c r="I471" s="130"/>
      <c r="J471" s="130"/>
      <c r="K471" s="144">
        <v>2000</v>
      </c>
      <c r="L471" s="287">
        <v>18600</v>
      </c>
      <c r="N471" s="200"/>
      <c r="O471" s="134"/>
      <c r="P471" s="186"/>
      <c r="Q471" s="186"/>
      <c r="R471" s="180" t="s">
        <v>142</v>
      </c>
      <c r="S471" s="187"/>
    </row>
    <row r="472" spans="2:19" s="133" customFormat="1" ht="15.75">
      <c r="B472" s="257" t="s">
        <v>414</v>
      </c>
      <c r="C472" s="521">
        <v>43325</v>
      </c>
      <c r="D472" s="284">
        <v>202500</v>
      </c>
      <c r="E472" s="618" t="s">
        <v>423</v>
      </c>
      <c r="F472" s="167"/>
      <c r="G472" s="130">
        <v>202500</v>
      </c>
      <c r="H472" s="130"/>
      <c r="I472" s="130"/>
      <c r="J472" s="167"/>
      <c r="K472" s="226"/>
      <c r="L472" s="285">
        <v>3802</v>
      </c>
      <c r="N472" s="190"/>
      <c r="O472" s="134"/>
      <c r="P472" s="186"/>
      <c r="Q472" s="186"/>
      <c r="R472" s="180"/>
      <c r="S472" s="187"/>
    </row>
    <row r="473" spans="2:19" s="133" customFormat="1" ht="15.75">
      <c r="B473" s="270" t="s">
        <v>296</v>
      </c>
      <c r="C473" s="298">
        <v>38678</v>
      </c>
      <c r="D473" s="295">
        <v>500000</v>
      </c>
      <c r="E473" s="555" t="s">
        <v>297</v>
      </c>
      <c r="F473" s="130"/>
      <c r="G473" s="130"/>
      <c r="H473" s="130"/>
      <c r="I473" s="130"/>
      <c r="J473" s="130"/>
      <c r="K473" s="144">
        <v>500000</v>
      </c>
      <c r="L473" s="287">
        <v>8062</v>
      </c>
      <c r="N473" s="190"/>
      <c r="O473" s="134"/>
      <c r="P473" s="186"/>
      <c r="Q473" s="186"/>
      <c r="R473" s="180" t="s">
        <v>125</v>
      </c>
      <c r="S473" s="187">
        <v>41333</v>
      </c>
    </row>
    <row r="474" spans="2:23" s="133" customFormat="1" ht="15.75">
      <c r="B474" s="270" t="s">
        <v>42</v>
      </c>
      <c r="C474" s="298">
        <v>37594</v>
      </c>
      <c r="D474" s="284">
        <v>900</v>
      </c>
      <c r="E474" s="340" t="s">
        <v>201</v>
      </c>
      <c r="F474" s="275"/>
      <c r="G474" s="130"/>
      <c r="H474" s="130"/>
      <c r="I474" s="130"/>
      <c r="J474" s="130"/>
      <c r="K474" s="144">
        <v>900</v>
      </c>
      <c r="L474" s="252">
        <v>2000</v>
      </c>
      <c r="N474" s="190"/>
      <c r="O474" s="134"/>
      <c r="P474" s="186"/>
      <c r="Q474" s="186"/>
      <c r="R474" s="180"/>
      <c r="S474" s="187"/>
      <c r="T474" s="134"/>
      <c r="U474" s="134"/>
      <c r="V474" s="134"/>
      <c r="W474" s="134"/>
    </row>
    <row r="475" spans="2:23" s="133" customFormat="1" ht="15.75">
      <c r="B475" s="270" t="s">
        <v>43</v>
      </c>
      <c r="C475" s="298">
        <v>39981</v>
      </c>
      <c r="D475" s="287">
        <v>2400</v>
      </c>
      <c r="E475" s="340" t="s">
        <v>201</v>
      </c>
      <c r="F475" s="266"/>
      <c r="G475" s="130"/>
      <c r="H475" s="130"/>
      <c r="I475" s="130"/>
      <c r="J475" s="130"/>
      <c r="K475" s="142">
        <v>2400</v>
      </c>
      <c r="L475" s="295">
        <v>0.36</v>
      </c>
      <c r="M475" s="207"/>
      <c r="N475" s="190"/>
      <c r="O475" s="134"/>
      <c r="P475" s="186"/>
      <c r="Q475" s="186"/>
      <c r="R475" s="180"/>
      <c r="S475" s="187"/>
      <c r="T475" s="134"/>
      <c r="U475" s="134"/>
      <c r="V475" s="134"/>
      <c r="W475" s="134"/>
    </row>
    <row r="476" spans="2:19" s="133" customFormat="1" ht="15.75">
      <c r="B476" s="269" t="s">
        <v>139</v>
      </c>
      <c r="C476" s="298">
        <v>41096</v>
      </c>
      <c r="D476" s="285">
        <v>3060</v>
      </c>
      <c r="E476" s="340" t="s">
        <v>201</v>
      </c>
      <c r="F476" s="142"/>
      <c r="G476" s="142"/>
      <c r="H476" s="130"/>
      <c r="I476" s="130"/>
      <c r="J476" s="130"/>
      <c r="K476" s="144">
        <v>3060</v>
      </c>
      <c r="L476" s="285">
        <v>900</v>
      </c>
      <c r="N476" s="193"/>
      <c r="O476" s="134"/>
      <c r="P476" s="186"/>
      <c r="Q476" s="186"/>
      <c r="R476" s="201" t="s">
        <v>162</v>
      </c>
      <c r="S476" s="187">
        <v>41347</v>
      </c>
    </row>
    <row r="477" spans="2:19" s="133" customFormat="1" ht="15.75">
      <c r="B477" s="270" t="s">
        <v>227</v>
      </c>
      <c r="C477" s="298">
        <v>43207</v>
      </c>
      <c r="D477" s="285">
        <v>25040</v>
      </c>
      <c r="E477" s="339" t="s">
        <v>388</v>
      </c>
      <c r="F477" s="130"/>
      <c r="G477" s="130"/>
      <c r="H477" s="130">
        <v>25040</v>
      </c>
      <c r="I477" s="130"/>
      <c r="J477" s="130"/>
      <c r="K477" s="144"/>
      <c r="L477" s="252">
        <v>25300</v>
      </c>
      <c r="N477" s="185"/>
      <c r="O477" s="207"/>
      <c r="P477" s="186"/>
      <c r="Q477" s="186"/>
      <c r="R477" s="180" t="s">
        <v>189</v>
      </c>
      <c r="S477" s="187">
        <v>41352</v>
      </c>
    </row>
    <row r="478" spans="2:19" s="133" customFormat="1" ht="15.75">
      <c r="B478" s="270" t="s">
        <v>172</v>
      </c>
      <c r="C478" s="298">
        <v>43161</v>
      </c>
      <c r="D478" s="309">
        <v>22440</v>
      </c>
      <c r="E478" s="283" t="s">
        <v>201</v>
      </c>
      <c r="F478" s="130"/>
      <c r="G478" s="130"/>
      <c r="H478" s="130">
        <v>22440</v>
      </c>
      <c r="I478" s="130"/>
      <c r="J478" s="130"/>
      <c r="K478" s="144"/>
      <c r="L478" s="287">
        <v>34970</v>
      </c>
      <c r="N478" s="190"/>
      <c r="O478" s="134"/>
      <c r="P478" s="186"/>
      <c r="Q478" s="186"/>
      <c r="R478" s="180" t="s">
        <v>190</v>
      </c>
      <c r="S478" s="187"/>
    </row>
    <row r="479" spans="2:19" s="133" customFormat="1" ht="15.75">
      <c r="B479" s="270" t="s">
        <v>331</v>
      </c>
      <c r="C479" s="298">
        <v>42357</v>
      </c>
      <c r="D479" s="293">
        <v>-50</v>
      </c>
      <c r="E479" s="283"/>
      <c r="F479" s="130"/>
      <c r="G479" s="195"/>
      <c r="H479" s="130"/>
      <c r="I479" s="130"/>
      <c r="J479" s="130"/>
      <c r="K479" s="195">
        <v>-50</v>
      </c>
      <c r="L479" s="287">
        <v>2100</v>
      </c>
      <c r="N479" s="324">
        <f>SUM(L453:L479)</f>
        <v>225139.36</v>
      </c>
      <c r="O479" s="134"/>
      <c r="P479" s="186"/>
      <c r="Q479" s="186"/>
      <c r="R479" s="180"/>
      <c r="S479" s="187"/>
    </row>
    <row r="480" spans="2:19" s="133" customFormat="1" ht="15.75">
      <c r="B480" s="270" t="s">
        <v>110</v>
      </c>
      <c r="C480" s="298">
        <v>29382</v>
      </c>
      <c r="D480" s="287">
        <v>3308</v>
      </c>
      <c r="E480" s="340" t="s">
        <v>201</v>
      </c>
      <c r="F480" s="130"/>
      <c r="G480" s="130"/>
      <c r="H480" s="130"/>
      <c r="I480" s="130"/>
      <c r="J480" s="130"/>
      <c r="K480" s="144">
        <v>3308</v>
      </c>
      <c r="L480" s="295">
        <v>21262</v>
      </c>
      <c r="N480" s="190"/>
      <c r="O480" s="134"/>
      <c r="P480" s="186"/>
      <c r="Q480" s="186"/>
      <c r="R480" s="180" t="s">
        <v>164</v>
      </c>
      <c r="S480" s="187">
        <v>41318</v>
      </c>
    </row>
    <row r="481" spans="2:19" s="133" customFormat="1" ht="15.75">
      <c r="B481" s="270" t="s">
        <v>7</v>
      </c>
      <c r="C481" s="298">
        <v>36474</v>
      </c>
      <c r="D481" s="287">
        <v>9002</v>
      </c>
      <c r="E481" s="288" t="s">
        <v>201</v>
      </c>
      <c r="F481" s="130"/>
      <c r="G481" s="247"/>
      <c r="H481" s="247"/>
      <c r="I481" s="247"/>
      <c r="J481" s="247"/>
      <c r="K481" s="374">
        <v>9002</v>
      </c>
      <c r="L481" s="295">
        <v>130000</v>
      </c>
      <c r="N481" s="208"/>
      <c r="O481" s="134"/>
      <c r="P481" s="186"/>
      <c r="Q481" s="186"/>
      <c r="R481" s="180" t="s">
        <v>178</v>
      </c>
      <c r="S481" s="187">
        <v>41453</v>
      </c>
    </row>
    <row r="482" spans="2:19" s="133" customFormat="1" ht="15.75">
      <c r="B482" s="270" t="s">
        <v>140</v>
      </c>
      <c r="C482" s="298">
        <v>43270</v>
      </c>
      <c r="D482" s="252">
        <v>6900</v>
      </c>
      <c r="E482" s="289" t="s">
        <v>201</v>
      </c>
      <c r="F482" s="262"/>
      <c r="G482" s="247"/>
      <c r="H482" s="247">
        <v>6900</v>
      </c>
      <c r="I482" s="247"/>
      <c r="J482" s="247"/>
      <c r="K482" s="374"/>
      <c r="L482" s="285">
        <v>500</v>
      </c>
      <c r="N482" s="193"/>
      <c r="O482" s="134"/>
      <c r="P482" s="186"/>
      <c r="Q482" s="186"/>
      <c r="R482" s="180" t="s">
        <v>122</v>
      </c>
      <c r="S482" s="187">
        <v>41352</v>
      </c>
    </row>
    <row r="483" spans="2:19" s="133" customFormat="1" ht="15.75">
      <c r="B483" s="270" t="s">
        <v>44</v>
      </c>
      <c r="C483" s="612">
        <v>39137</v>
      </c>
      <c r="D483" s="524">
        <v>42500</v>
      </c>
      <c r="E483" s="555" t="s">
        <v>298</v>
      </c>
      <c r="F483" s="130"/>
      <c r="G483" s="130"/>
      <c r="H483" s="130"/>
      <c r="I483" s="130"/>
      <c r="J483" s="130"/>
      <c r="K483" s="144">
        <v>42500</v>
      </c>
      <c r="L483" s="252">
        <v>11264</v>
      </c>
      <c r="N483" s="185"/>
      <c r="O483" s="134"/>
      <c r="P483" s="186"/>
      <c r="Q483" s="186"/>
      <c r="R483" s="180" t="s">
        <v>133</v>
      </c>
      <c r="S483" s="187">
        <v>41299</v>
      </c>
    </row>
    <row r="484" spans="2:19" s="133" customFormat="1" ht="15.75">
      <c r="B484" s="270" t="s">
        <v>299</v>
      </c>
      <c r="C484" s="298">
        <v>42654</v>
      </c>
      <c r="D484" s="293">
        <v>-200</v>
      </c>
      <c r="E484" s="305" t="s">
        <v>201</v>
      </c>
      <c r="F484" s="254"/>
      <c r="G484" s="130"/>
      <c r="H484" s="130"/>
      <c r="I484" s="194">
        <v>-200</v>
      </c>
      <c r="J484" s="130"/>
      <c r="K484" s="142"/>
      <c r="L484" s="287">
        <v>14000</v>
      </c>
      <c r="N484" s="190"/>
      <c r="O484" s="134"/>
      <c r="P484" s="186"/>
      <c r="Q484" s="186"/>
      <c r="R484" s="180"/>
      <c r="S484" s="187"/>
    </row>
    <row r="485" spans="2:19" s="133" customFormat="1" ht="15.75">
      <c r="B485" s="269" t="s">
        <v>299</v>
      </c>
      <c r="C485" s="298">
        <v>43298</v>
      </c>
      <c r="D485" s="293">
        <v>21000000</v>
      </c>
      <c r="E485" s="346" t="s">
        <v>300</v>
      </c>
      <c r="F485" s="142"/>
      <c r="G485" s="167">
        <v>10500000</v>
      </c>
      <c r="H485" s="130">
        <v>10500000</v>
      </c>
      <c r="I485" s="130"/>
      <c r="J485" s="130"/>
      <c r="K485" s="130"/>
      <c r="L485" s="287">
        <v>730915</v>
      </c>
      <c r="N485" s="185"/>
      <c r="O485" s="134"/>
      <c r="P485" s="186"/>
      <c r="Q485" s="186"/>
      <c r="R485" s="180" t="s">
        <v>176</v>
      </c>
      <c r="S485" s="187">
        <v>41366</v>
      </c>
    </row>
    <row r="486" spans="2:19" s="133" customFormat="1" ht="15.75">
      <c r="B486" s="270" t="s">
        <v>275</v>
      </c>
      <c r="C486" s="298">
        <v>40462</v>
      </c>
      <c r="D486" s="287">
        <v>4000</v>
      </c>
      <c r="E486" s="336" t="s">
        <v>201</v>
      </c>
      <c r="F486" s="130"/>
      <c r="G486" s="130"/>
      <c r="H486" s="130"/>
      <c r="I486" s="130"/>
      <c r="J486" s="130"/>
      <c r="K486" s="130">
        <v>4000</v>
      </c>
      <c r="L486" s="295">
        <v>900</v>
      </c>
      <c r="N486" s="190"/>
      <c r="O486" s="134"/>
      <c r="P486" s="186"/>
      <c r="Q486" s="186"/>
      <c r="R486" s="180"/>
      <c r="S486" s="187"/>
    </row>
    <row r="487" spans="2:19" s="133" customFormat="1" ht="15.75">
      <c r="B487" s="269" t="s">
        <v>45</v>
      </c>
      <c r="C487" s="298">
        <v>39787</v>
      </c>
      <c r="D487" s="338">
        <v>3700</v>
      </c>
      <c r="E487" s="336" t="s">
        <v>201</v>
      </c>
      <c r="F487" s="130"/>
      <c r="G487" s="218"/>
      <c r="H487" s="125"/>
      <c r="I487" s="125"/>
      <c r="J487" s="125"/>
      <c r="K487" s="196">
        <v>3700</v>
      </c>
      <c r="L487" s="293">
        <v>-200</v>
      </c>
      <c r="N487" s="185"/>
      <c r="O487" s="134"/>
      <c r="P487" s="186"/>
      <c r="Q487" s="186"/>
      <c r="R487" s="180"/>
      <c r="S487" s="187"/>
    </row>
    <row r="488" spans="2:19" s="133" customFormat="1" ht="15.75">
      <c r="B488" s="269" t="s">
        <v>415</v>
      </c>
      <c r="C488" s="521">
        <v>43329</v>
      </c>
      <c r="D488" s="284">
        <v>136000</v>
      </c>
      <c r="E488" s="339" t="s">
        <v>424</v>
      </c>
      <c r="F488" s="396"/>
      <c r="G488" s="194">
        <v>136000</v>
      </c>
      <c r="H488" s="130"/>
      <c r="I488" s="125"/>
      <c r="J488" s="125"/>
      <c r="K488" s="423"/>
      <c r="L488" s="284">
        <v>47790</v>
      </c>
      <c r="N488" s="190"/>
      <c r="O488" s="134"/>
      <c r="P488" s="186"/>
      <c r="Q488" s="186"/>
      <c r="R488" s="180" t="s">
        <v>192</v>
      </c>
      <c r="S488" s="187">
        <v>41421</v>
      </c>
    </row>
    <row r="489" spans="2:19" s="133" customFormat="1" ht="15.75">
      <c r="B489" s="269" t="s">
        <v>358</v>
      </c>
      <c r="C489" s="521">
        <v>43159</v>
      </c>
      <c r="D489" s="287">
        <v>31686.4</v>
      </c>
      <c r="E489" s="283" t="s">
        <v>422</v>
      </c>
      <c r="F489" s="144"/>
      <c r="G489" s="130"/>
      <c r="H489" s="130">
        <v>31686.4</v>
      </c>
      <c r="I489" s="155"/>
      <c r="J489" s="167"/>
      <c r="K489" s="144"/>
      <c r="L489" s="295">
        <v>2700</v>
      </c>
      <c r="N489" s="185"/>
      <c r="O489" s="134"/>
      <c r="P489" s="186"/>
      <c r="Q489" s="186"/>
      <c r="R489" s="180"/>
      <c r="S489" s="187"/>
    </row>
    <row r="490" spans="2:19" s="133" customFormat="1" ht="15.75">
      <c r="B490" s="269" t="s">
        <v>382</v>
      </c>
      <c r="C490" s="298">
        <v>43165</v>
      </c>
      <c r="D490" s="287">
        <v>0.05</v>
      </c>
      <c r="E490" s="297"/>
      <c r="F490" s="130"/>
      <c r="G490" s="130"/>
      <c r="H490" s="130">
        <v>0.05</v>
      </c>
      <c r="I490" s="130"/>
      <c r="J490" s="130"/>
      <c r="K490" s="144"/>
      <c r="L490" s="293">
        <v>2724.6</v>
      </c>
      <c r="N490" s="185"/>
      <c r="O490" s="134"/>
      <c r="P490" s="186"/>
      <c r="Q490" s="186"/>
      <c r="R490" s="180" t="s">
        <v>193</v>
      </c>
      <c r="S490" s="187">
        <v>41442</v>
      </c>
    </row>
    <row r="491" spans="2:19" s="133" customFormat="1" ht="15.75">
      <c r="B491" s="270" t="s">
        <v>46</v>
      </c>
      <c r="C491" s="298"/>
      <c r="D491" s="311">
        <v>79979.37</v>
      </c>
      <c r="E491" s="340" t="s">
        <v>241</v>
      </c>
      <c r="F491" s="399"/>
      <c r="G491" s="130"/>
      <c r="H491" s="130"/>
      <c r="I491" s="130"/>
      <c r="J491" s="130"/>
      <c r="K491" s="144">
        <v>79979.37</v>
      </c>
      <c r="L491" s="252">
        <v>3830</v>
      </c>
      <c r="N491" s="185"/>
      <c r="O491" s="134"/>
      <c r="P491" s="186"/>
      <c r="Q491" s="186"/>
      <c r="R491" s="180" t="s">
        <v>194</v>
      </c>
      <c r="S491" s="187">
        <v>41403</v>
      </c>
    </row>
    <row r="492" spans="2:19" s="250" customFormat="1" ht="15.75">
      <c r="B492" s="270" t="s">
        <v>111</v>
      </c>
      <c r="C492" s="298"/>
      <c r="D492" s="295">
        <v>1897.2</v>
      </c>
      <c r="E492" s="288"/>
      <c r="F492" s="130"/>
      <c r="G492" s="130"/>
      <c r="H492" s="130"/>
      <c r="I492" s="130"/>
      <c r="J492" s="130"/>
      <c r="K492" s="144">
        <v>1897.2</v>
      </c>
      <c r="L492" s="295">
        <v>400</v>
      </c>
      <c r="N492" s="386"/>
      <c r="O492" s="330"/>
      <c r="P492" s="363"/>
      <c r="Q492" s="363"/>
      <c r="R492" s="371"/>
      <c r="S492" s="372"/>
    </row>
    <row r="493" spans="2:19" s="133" customFormat="1" ht="15.75">
      <c r="B493" s="269" t="s">
        <v>301</v>
      </c>
      <c r="C493" s="298">
        <v>39864</v>
      </c>
      <c r="D493" s="287">
        <v>44842</v>
      </c>
      <c r="E493" s="305" t="s">
        <v>201</v>
      </c>
      <c r="F493" s="399"/>
      <c r="G493" s="218"/>
      <c r="H493" s="125"/>
      <c r="I493" s="218"/>
      <c r="J493" s="125"/>
      <c r="K493" s="196">
        <v>44842</v>
      </c>
      <c r="L493" s="287">
        <v>58810</v>
      </c>
      <c r="N493" s="328">
        <f>SUM(L481:L493)</f>
        <v>1003633.6</v>
      </c>
      <c r="O493" s="134"/>
      <c r="P493" s="186"/>
      <c r="Q493" s="186"/>
      <c r="R493" s="180"/>
      <c r="S493" s="187"/>
    </row>
    <row r="494" spans="2:19" s="133" customFormat="1" ht="15.75">
      <c r="B494" s="270" t="s">
        <v>47</v>
      </c>
      <c r="C494" s="298">
        <v>37903</v>
      </c>
      <c r="D494" s="287">
        <v>5000000</v>
      </c>
      <c r="E494" s="555" t="s">
        <v>233</v>
      </c>
      <c r="F494" s="130"/>
      <c r="G494" s="130"/>
      <c r="H494" s="130"/>
      <c r="I494" s="130"/>
      <c r="J494" s="130"/>
      <c r="K494" s="130">
        <v>5000000</v>
      </c>
      <c r="L494" s="295">
        <v>22760</v>
      </c>
      <c r="N494" s="568">
        <v>100507402.33</v>
      </c>
      <c r="O494" s="134"/>
      <c r="P494" s="186"/>
      <c r="Q494" s="186"/>
      <c r="R494" s="180"/>
      <c r="S494" s="187"/>
    </row>
    <row r="495" spans="2:19" s="133" customFormat="1" ht="15.75">
      <c r="B495" s="269" t="s">
        <v>347</v>
      </c>
      <c r="C495" s="298">
        <v>42994</v>
      </c>
      <c r="D495" s="285">
        <v>3900</v>
      </c>
      <c r="E495" s="397" t="s">
        <v>285</v>
      </c>
      <c r="F495" s="399"/>
      <c r="G495" s="247"/>
      <c r="H495" s="247"/>
      <c r="I495" s="247">
        <v>3900</v>
      </c>
      <c r="J495" s="247"/>
      <c r="K495" s="374"/>
      <c r="L495" s="357">
        <v>20121</v>
      </c>
      <c r="N495" s="200"/>
      <c r="O495" s="134"/>
      <c r="P495" s="186"/>
      <c r="Q495" s="186"/>
      <c r="R495" s="180" t="s">
        <v>197</v>
      </c>
      <c r="S495" s="187">
        <v>41415</v>
      </c>
    </row>
    <row r="496" spans="2:19" s="133" customFormat="1" ht="15.75">
      <c r="B496" s="270" t="s">
        <v>48</v>
      </c>
      <c r="C496" s="298">
        <v>36425</v>
      </c>
      <c r="D496" s="287">
        <v>20000</v>
      </c>
      <c r="E496" s="555" t="s">
        <v>207</v>
      </c>
      <c r="F496" s="142"/>
      <c r="G496" s="130"/>
      <c r="H496" s="176"/>
      <c r="I496" s="130"/>
      <c r="J496" s="176"/>
      <c r="K496" s="197">
        <v>20000</v>
      </c>
      <c r="L496" s="287">
        <v>940</v>
      </c>
      <c r="N496" s="190"/>
      <c r="O496" s="134"/>
      <c r="P496" s="186"/>
      <c r="Q496" s="186"/>
      <c r="R496" s="180" t="s">
        <v>165</v>
      </c>
      <c r="S496" s="187">
        <v>41383</v>
      </c>
    </row>
    <row r="497" spans="2:19" s="133" customFormat="1" ht="15.75">
      <c r="B497" s="270" t="s">
        <v>49</v>
      </c>
      <c r="C497" s="298"/>
      <c r="D497" s="287">
        <v>73451830</v>
      </c>
      <c r="E497" s="555" t="s">
        <v>200</v>
      </c>
      <c r="F497" s="130"/>
      <c r="G497" s="130"/>
      <c r="H497" s="130"/>
      <c r="I497" s="130"/>
      <c r="J497" s="130"/>
      <c r="K497" s="144">
        <v>73451830</v>
      </c>
      <c r="L497" s="293">
        <v>-30</v>
      </c>
      <c r="N497" s="200"/>
      <c r="O497" s="134"/>
      <c r="P497" s="186"/>
      <c r="Q497" s="186"/>
      <c r="R497" s="180" t="s">
        <v>166</v>
      </c>
      <c r="S497" s="187">
        <v>41358</v>
      </c>
    </row>
    <row r="498" spans="2:19" s="133" customFormat="1" ht="15.75">
      <c r="B498" s="269" t="s">
        <v>50</v>
      </c>
      <c r="C498" s="298">
        <v>43203</v>
      </c>
      <c r="D498" s="337">
        <v>38600</v>
      </c>
      <c r="E498" s="305"/>
      <c r="F498" s="130"/>
      <c r="G498" s="130"/>
      <c r="H498" s="173">
        <v>38600</v>
      </c>
      <c r="I498" s="176"/>
      <c r="J498" s="176"/>
      <c r="K498" s="176"/>
      <c r="L498" s="287">
        <v>9811.99</v>
      </c>
      <c r="N498" s="190"/>
      <c r="O498" s="134"/>
      <c r="P498" s="186"/>
      <c r="Q498" s="186"/>
      <c r="R498" s="180"/>
      <c r="S498" s="181"/>
    </row>
    <row r="499" spans="2:19" s="133" customFormat="1" ht="15.75">
      <c r="B499" s="270" t="s">
        <v>51</v>
      </c>
      <c r="C499" s="298">
        <v>36172</v>
      </c>
      <c r="D499" s="287">
        <v>8100</v>
      </c>
      <c r="E499" s="305" t="s">
        <v>201</v>
      </c>
      <c r="F499" s="142"/>
      <c r="G499" s="130"/>
      <c r="H499" s="130"/>
      <c r="I499" s="130"/>
      <c r="J499" s="130"/>
      <c r="K499" s="130">
        <v>8100</v>
      </c>
      <c r="L499" s="295">
        <v>10000</v>
      </c>
      <c r="N499" s="190"/>
      <c r="O499" s="134"/>
      <c r="P499" s="186"/>
      <c r="Q499" s="186"/>
      <c r="R499" s="180"/>
      <c r="S499" s="187"/>
    </row>
    <row r="500" spans="2:19" s="133" customFormat="1" ht="15.75">
      <c r="B500" s="270" t="s">
        <v>53</v>
      </c>
      <c r="C500" s="298">
        <v>26742</v>
      </c>
      <c r="D500" s="287">
        <v>100</v>
      </c>
      <c r="E500" s="340"/>
      <c r="F500" s="262"/>
      <c r="G500" s="405"/>
      <c r="H500" s="247"/>
      <c r="I500" s="247"/>
      <c r="J500" s="247"/>
      <c r="K500" s="408">
        <v>100</v>
      </c>
      <c r="L500" s="295">
        <v>608.25</v>
      </c>
      <c r="N500" s="209"/>
      <c r="O500" s="134"/>
      <c r="P500" s="186"/>
      <c r="Q500" s="186"/>
      <c r="R500" s="180"/>
      <c r="S500" s="187"/>
    </row>
    <row r="501" spans="2:19" s="133" customFormat="1" ht="15.75">
      <c r="B501" s="270" t="s">
        <v>54</v>
      </c>
      <c r="C501" s="298">
        <v>33636</v>
      </c>
      <c r="D501" s="287">
        <v>900</v>
      </c>
      <c r="E501" s="305" t="s">
        <v>201</v>
      </c>
      <c r="F501" s="352"/>
      <c r="G501" s="130"/>
      <c r="H501" s="130"/>
      <c r="I501" s="130"/>
      <c r="J501" s="130"/>
      <c r="K501" s="144">
        <v>900</v>
      </c>
      <c r="L501" s="295">
        <v>33357</v>
      </c>
      <c r="N501" s="193"/>
      <c r="O501" s="134"/>
      <c r="P501" s="186"/>
      <c r="Q501" s="186"/>
      <c r="R501" s="180" t="s">
        <v>179</v>
      </c>
      <c r="S501" s="187">
        <v>41442</v>
      </c>
    </row>
    <row r="502" spans="2:19" s="133" customFormat="1" ht="15.75">
      <c r="B502" s="270" t="s">
        <v>228</v>
      </c>
      <c r="C502" s="298">
        <v>43290</v>
      </c>
      <c r="D502" s="614">
        <v>457880</v>
      </c>
      <c r="E502" s="339" t="s">
        <v>425</v>
      </c>
      <c r="F502" s="130"/>
      <c r="G502" s="130">
        <v>457880</v>
      </c>
      <c r="H502" s="194" t="s">
        <v>224</v>
      </c>
      <c r="I502" s="130"/>
      <c r="J502" s="130"/>
      <c r="K502" s="144"/>
      <c r="L502" s="295">
        <v>18220</v>
      </c>
      <c r="N502" s="190"/>
      <c r="O502" s="134"/>
      <c r="P502" s="186"/>
      <c r="Q502" s="186"/>
      <c r="R502" s="180" t="s">
        <v>149</v>
      </c>
      <c r="S502" s="187"/>
    </row>
    <row r="503" spans="2:23" s="133" customFormat="1" ht="15.75">
      <c r="B503" s="270" t="s">
        <v>55</v>
      </c>
      <c r="C503" s="298">
        <v>38601</v>
      </c>
      <c r="D503" s="261">
        <v>600</v>
      </c>
      <c r="E503" s="336" t="s">
        <v>201</v>
      </c>
      <c r="F503" s="142"/>
      <c r="G503" s="130"/>
      <c r="H503" s="130"/>
      <c r="I503" s="130"/>
      <c r="J503" s="130"/>
      <c r="K503" s="144">
        <v>600</v>
      </c>
      <c r="L503" s="284">
        <v>1500</v>
      </c>
      <c r="N503" s="200"/>
      <c r="O503" s="134"/>
      <c r="P503" s="186"/>
      <c r="Q503" s="186"/>
      <c r="R503" s="180"/>
      <c r="S503" s="187"/>
      <c r="T503" s="134"/>
      <c r="U503" s="134"/>
      <c r="V503" s="134"/>
      <c r="W503" s="134"/>
    </row>
    <row r="504" spans="2:23" s="133" customFormat="1" ht="15.75">
      <c r="B504" s="270" t="s">
        <v>56</v>
      </c>
      <c r="C504" s="298">
        <v>31314</v>
      </c>
      <c r="D504" s="284">
        <v>4873.58</v>
      </c>
      <c r="E504" s="340" t="s">
        <v>204</v>
      </c>
      <c r="F504" s="142"/>
      <c r="G504" s="130"/>
      <c r="H504" s="130"/>
      <c r="I504" s="130"/>
      <c r="J504" s="130"/>
      <c r="K504" s="144">
        <v>4873.58</v>
      </c>
      <c r="L504" s="284">
        <v>837</v>
      </c>
      <c r="M504" s="207"/>
      <c r="N504" s="190"/>
      <c r="O504" s="134"/>
      <c r="P504" s="186"/>
      <c r="Q504" s="186"/>
      <c r="R504" s="180" t="s">
        <v>101</v>
      </c>
      <c r="S504" s="187">
        <v>41408</v>
      </c>
      <c r="T504" s="134"/>
      <c r="U504" s="134"/>
      <c r="V504" s="134"/>
      <c r="W504" s="134"/>
    </row>
    <row r="505" spans="2:19" s="133" customFormat="1" ht="15.75">
      <c r="B505" s="270" t="s">
        <v>403</v>
      </c>
      <c r="C505" s="298">
        <v>43299</v>
      </c>
      <c r="D505" s="287">
        <v>18600</v>
      </c>
      <c r="E505" s="289" t="s">
        <v>201</v>
      </c>
      <c r="F505" s="130"/>
      <c r="G505" s="130">
        <v>18600</v>
      </c>
      <c r="H505" s="130"/>
      <c r="I505" s="130"/>
      <c r="J505" s="130"/>
      <c r="K505" s="144"/>
      <c r="L505" s="287">
        <v>54600</v>
      </c>
      <c r="M505" s="134"/>
      <c r="N505" s="190"/>
      <c r="O505" s="134"/>
      <c r="P505" s="186"/>
      <c r="Q505" s="186"/>
      <c r="R505" s="180"/>
      <c r="S505" s="187"/>
    </row>
    <row r="506" spans="2:20" s="133" customFormat="1" ht="15.75">
      <c r="B506" s="270" t="s">
        <v>302</v>
      </c>
      <c r="C506" s="298">
        <v>37803</v>
      </c>
      <c r="D506" s="287">
        <v>6925</v>
      </c>
      <c r="E506" s="336" t="s">
        <v>201</v>
      </c>
      <c r="F506" s="130"/>
      <c r="G506" s="167"/>
      <c r="H506" s="130"/>
      <c r="I506" s="155"/>
      <c r="J506" s="167"/>
      <c r="K506" s="144">
        <v>6925</v>
      </c>
      <c r="L506" s="309">
        <v>700</v>
      </c>
      <c r="N506" s="190"/>
      <c r="O506" s="134"/>
      <c r="P506" s="186"/>
      <c r="Q506" s="186"/>
      <c r="R506" s="180" t="s">
        <v>177</v>
      </c>
      <c r="S506" s="187">
        <v>41415</v>
      </c>
      <c r="T506" s="134"/>
    </row>
    <row r="507" spans="2:17" s="133" customFormat="1" ht="15.75">
      <c r="B507" s="270" t="s">
        <v>57</v>
      </c>
      <c r="C507" s="298"/>
      <c r="D507" s="287">
        <v>82200</v>
      </c>
      <c r="E507" s="305" t="s">
        <v>303</v>
      </c>
      <c r="G507" s="130"/>
      <c r="H507" s="130"/>
      <c r="I507" s="130"/>
      <c r="J507" s="130"/>
      <c r="K507" s="144">
        <v>82200</v>
      </c>
      <c r="L507" s="293">
        <v>11700</v>
      </c>
      <c r="N507" s="193"/>
      <c r="O507" s="134"/>
      <c r="P507" s="186"/>
      <c r="Q507" s="186"/>
    </row>
    <row r="508" spans="2:17" s="133" customFormat="1" ht="15.75">
      <c r="B508" s="270" t="s">
        <v>304</v>
      </c>
      <c r="C508" s="298">
        <v>34124</v>
      </c>
      <c r="D508" s="287">
        <v>23449</v>
      </c>
      <c r="E508" s="288" t="s">
        <v>234</v>
      </c>
      <c r="F508" s="194"/>
      <c r="G508" s="130"/>
      <c r="H508" s="130"/>
      <c r="I508" s="176"/>
      <c r="J508" s="176"/>
      <c r="K508" s="189">
        <v>23449</v>
      </c>
      <c r="L508" s="287">
        <v>40000</v>
      </c>
      <c r="N508" s="200"/>
      <c r="O508" s="134"/>
      <c r="P508" s="186"/>
      <c r="Q508" s="186"/>
    </row>
    <row r="509" spans="2:17" s="133" customFormat="1" ht="15.75">
      <c r="B509" s="270" t="s">
        <v>58</v>
      </c>
      <c r="C509" s="298">
        <v>28482</v>
      </c>
      <c r="D509" s="329">
        <v>500</v>
      </c>
      <c r="E509" s="394" t="s">
        <v>201</v>
      </c>
      <c r="F509" s="262"/>
      <c r="G509" s="130"/>
      <c r="H509" s="130"/>
      <c r="I509" s="130"/>
      <c r="J509" s="130"/>
      <c r="K509" s="144">
        <v>500</v>
      </c>
      <c r="L509" s="282">
        <v>2400</v>
      </c>
      <c r="N509" s="190"/>
      <c r="O509" s="134"/>
      <c r="P509" s="186"/>
      <c r="Q509" s="186"/>
    </row>
    <row r="510" spans="2:17" s="133" customFormat="1" ht="15.75">
      <c r="B510" s="21" t="s">
        <v>267</v>
      </c>
      <c r="C510" s="553">
        <v>42884</v>
      </c>
      <c r="D510" s="287">
        <v>100000</v>
      </c>
      <c r="E510" s="393" t="s">
        <v>339</v>
      </c>
      <c r="F510" s="353"/>
      <c r="G510" s="130"/>
      <c r="H510" s="130"/>
      <c r="I510" s="130">
        <v>100000</v>
      </c>
      <c r="J510" s="130"/>
      <c r="K510" s="144"/>
      <c r="L510" s="309">
        <v>196.6</v>
      </c>
      <c r="N510" s="328">
        <f>SUM(L496:L510)</f>
        <v>184840.84</v>
      </c>
      <c r="O510" s="134"/>
      <c r="P510" s="186"/>
      <c r="Q510" s="186"/>
    </row>
    <row r="511" spans="2:17" s="133" customFormat="1" ht="15.75">
      <c r="B511" s="270" t="s">
        <v>59</v>
      </c>
      <c r="C511" s="298">
        <v>37470</v>
      </c>
      <c r="D511" s="287">
        <v>900</v>
      </c>
      <c r="E511" s="394" t="s">
        <v>201</v>
      </c>
      <c r="F511" s="262"/>
      <c r="G511" s="247"/>
      <c r="H511" s="247"/>
      <c r="I511" s="247"/>
      <c r="J511" s="247"/>
      <c r="K511" s="408">
        <v>900</v>
      </c>
      <c r="L511" s="287">
        <v>4040</v>
      </c>
      <c r="N511" s="200"/>
      <c r="O511" s="134"/>
      <c r="P511" s="186"/>
      <c r="Q511" s="186"/>
    </row>
    <row r="512" spans="2:17" s="133" customFormat="1" ht="15.75">
      <c r="B512" s="270" t="s">
        <v>305</v>
      </c>
      <c r="C512" s="298">
        <v>34653</v>
      </c>
      <c r="D512" s="285">
        <v>4237</v>
      </c>
      <c r="E512" s="394" t="s">
        <v>201</v>
      </c>
      <c r="F512" s="130"/>
      <c r="G512" s="173"/>
      <c r="H512" s="173"/>
      <c r="I512" s="130"/>
      <c r="J512" s="176"/>
      <c r="K512" s="176">
        <v>4237</v>
      </c>
      <c r="L512" s="285">
        <v>643282</v>
      </c>
      <c r="N512" s="190"/>
      <c r="O512" s="134"/>
      <c r="P512" s="186"/>
      <c r="Q512" s="186"/>
    </row>
    <row r="513" spans="2:19" s="133" customFormat="1" ht="15.75">
      <c r="B513" s="270" t="s">
        <v>360</v>
      </c>
      <c r="C513" s="298">
        <v>43130</v>
      </c>
      <c r="D513" s="287">
        <v>4000</v>
      </c>
      <c r="E513" s="283" t="s">
        <v>364</v>
      </c>
      <c r="F513" s="130"/>
      <c r="G513" s="130"/>
      <c r="H513" s="130">
        <v>4000</v>
      </c>
      <c r="I513" s="130"/>
      <c r="J513" s="130"/>
      <c r="K513" s="142"/>
      <c r="L513" s="313">
        <v>11720</v>
      </c>
      <c r="N513" s="193"/>
      <c r="O513" s="134"/>
      <c r="P513" s="186"/>
      <c r="Q513" s="186"/>
      <c r="R513" s="134"/>
      <c r="S513" s="134"/>
    </row>
    <row r="514" spans="2:17" s="133" customFormat="1" ht="15.75">
      <c r="B514" s="270" t="s">
        <v>60</v>
      </c>
      <c r="C514" s="298">
        <v>37936</v>
      </c>
      <c r="D514" s="287">
        <v>13641</v>
      </c>
      <c r="E514" s="305" t="s">
        <v>201</v>
      </c>
      <c r="F514" s="142"/>
      <c r="G514" s="130"/>
      <c r="H514" s="130"/>
      <c r="I514" s="130"/>
      <c r="J514" s="130"/>
      <c r="K514" s="130">
        <v>13641</v>
      </c>
      <c r="L514" s="287">
        <v>19</v>
      </c>
      <c r="N514" s="190"/>
      <c r="O514" s="134"/>
      <c r="P514" s="186"/>
      <c r="Q514" s="186"/>
    </row>
    <row r="515" spans="2:17" s="133" customFormat="1" ht="15.75">
      <c r="B515" s="270" t="s">
        <v>61</v>
      </c>
      <c r="C515" s="298">
        <v>37725</v>
      </c>
      <c r="D515" s="287">
        <v>2280</v>
      </c>
      <c r="E515" s="336" t="s">
        <v>201</v>
      </c>
      <c r="F515" s="130"/>
      <c r="G515" s="130"/>
      <c r="H515" s="130"/>
      <c r="I515" s="130"/>
      <c r="J515" s="130"/>
      <c r="K515" s="142">
        <v>2280</v>
      </c>
      <c r="L515" s="295">
        <v>900</v>
      </c>
      <c r="N515" s="193"/>
      <c r="O515" s="134"/>
      <c r="P515" s="186"/>
      <c r="Q515" s="186"/>
    </row>
    <row r="516" spans="2:17" s="133" customFormat="1" ht="15.75">
      <c r="B516" s="269" t="s">
        <v>210</v>
      </c>
      <c r="C516" s="298">
        <v>41382</v>
      </c>
      <c r="D516" s="309">
        <v>12072</v>
      </c>
      <c r="E516" s="336" t="s">
        <v>201</v>
      </c>
      <c r="F516" s="130"/>
      <c r="G516" s="130"/>
      <c r="H516" s="130"/>
      <c r="I516" s="130"/>
      <c r="J516" s="130"/>
      <c r="K516" s="130">
        <v>12072</v>
      </c>
      <c r="L516" s="287">
        <v>576200</v>
      </c>
      <c r="N516" s="190"/>
      <c r="O516" s="134"/>
      <c r="P516" s="186"/>
      <c r="Q516" s="186"/>
    </row>
    <row r="517" spans="2:17" s="133" customFormat="1" ht="15.75">
      <c r="B517" s="270" t="s">
        <v>379</v>
      </c>
      <c r="C517" s="298">
        <v>43243</v>
      </c>
      <c r="D517" s="287">
        <v>15940</v>
      </c>
      <c r="E517" s="339" t="s">
        <v>201</v>
      </c>
      <c r="F517" s="130"/>
      <c r="G517" s="130"/>
      <c r="H517" s="130">
        <v>15940</v>
      </c>
      <c r="I517" s="130"/>
      <c r="J517" s="130"/>
      <c r="K517" s="144"/>
      <c r="L517" s="309">
        <v>5813.56</v>
      </c>
      <c r="N517" s="190"/>
      <c r="O517" s="134"/>
      <c r="P517" s="186"/>
      <c r="Q517" s="186"/>
    </row>
    <row r="518" spans="2:17" s="133" customFormat="1" ht="15.75">
      <c r="B518" s="270" t="s">
        <v>329</v>
      </c>
      <c r="C518" s="298">
        <v>43207</v>
      </c>
      <c r="D518" s="285">
        <v>25040</v>
      </c>
      <c r="E518" s="339" t="s">
        <v>388</v>
      </c>
      <c r="F518" s="130"/>
      <c r="G518" s="194"/>
      <c r="H518" s="194">
        <v>25040</v>
      </c>
      <c r="I518" s="194"/>
      <c r="J518" s="194"/>
      <c r="K518" s="266"/>
      <c r="L518" s="282">
        <v>162249.8</v>
      </c>
      <c r="N518" s="192"/>
      <c r="O518" s="134"/>
      <c r="P518" s="186"/>
      <c r="Q518" s="186"/>
    </row>
    <row r="519" spans="2:17" s="133" customFormat="1" ht="15.75">
      <c r="B519" s="269" t="s">
        <v>348</v>
      </c>
      <c r="C519" s="298">
        <v>43081</v>
      </c>
      <c r="D519" s="287">
        <v>9796</v>
      </c>
      <c r="E519" s="289" t="s">
        <v>201</v>
      </c>
      <c r="F519" s="130"/>
      <c r="G519" s="130"/>
      <c r="H519" s="130">
        <v>9796</v>
      </c>
      <c r="I519" s="130"/>
      <c r="J519" s="130"/>
      <c r="K519" s="144"/>
      <c r="L519" s="295">
        <v>16.13</v>
      </c>
      <c r="N519" s="190"/>
      <c r="O519" s="134"/>
      <c r="P519" s="186"/>
      <c r="Q519" s="186"/>
    </row>
    <row r="520" spans="2:17" s="133" customFormat="1" ht="15.75">
      <c r="B520" s="270" t="s">
        <v>306</v>
      </c>
      <c r="C520" s="298">
        <v>36077</v>
      </c>
      <c r="D520" s="287">
        <v>1874</v>
      </c>
      <c r="E520" s="336" t="s">
        <v>201</v>
      </c>
      <c r="F520" s="130"/>
      <c r="G520" s="130"/>
      <c r="H520" s="130"/>
      <c r="I520" s="130"/>
      <c r="J520" s="130"/>
      <c r="K520" s="144">
        <v>1874</v>
      </c>
      <c r="L520" s="295">
        <v>1900</v>
      </c>
      <c r="N520" s="190"/>
      <c r="O520" s="134"/>
      <c r="P520" s="186"/>
      <c r="Q520" s="186"/>
    </row>
    <row r="521" spans="1:17" s="133" customFormat="1" ht="15.75">
      <c r="A521" s="201"/>
      <c r="B521" s="269" t="s">
        <v>404</v>
      </c>
      <c r="C521" s="596">
        <v>43299</v>
      </c>
      <c r="D521" s="287">
        <v>18600</v>
      </c>
      <c r="E521" s="397" t="s">
        <v>201</v>
      </c>
      <c r="F521" s="290"/>
      <c r="G521" s="130">
        <v>18600</v>
      </c>
      <c r="H521" s="194"/>
      <c r="I521" s="130"/>
      <c r="J521" s="130"/>
      <c r="K521" s="144"/>
      <c r="L521" s="287">
        <v>18600</v>
      </c>
      <c r="N521" s="190"/>
      <c r="O521" s="134"/>
      <c r="P521" s="186"/>
      <c r="Q521" s="186"/>
    </row>
    <row r="522" spans="2:17" s="133" customFormat="1" ht="15.75">
      <c r="B522" s="269" t="s">
        <v>160</v>
      </c>
      <c r="C522" s="298">
        <v>41347</v>
      </c>
      <c r="D522" s="287">
        <v>3802</v>
      </c>
      <c r="E522" s="305" t="s">
        <v>201</v>
      </c>
      <c r="F522" s="589"/>
      <c r="G522" s="130"/>
      <c r="H522" s="130"/>
      <c r="I522" s="130"/>
      <c r="J522" s="130"/>
      <c r="K522" s="144">
        <v>3802</v>
      </c>
      <c r="L522" s="597">
        <v>-70</v>
      </c>
      <c r="N522" s="190"/>
      <c r="O522" s="134"/>
      <c r="P522" s="186"/>
      <c r="Q522" s="186"/>
    </row>
    <row r="523" spans="2:17" s="133" customFormat="1" ht="15.75">
      <c r="B523" s="270" t="s">
        <v>307</v>
      </c>
      <c r="C523" s="298">
        <v>37046</v>
      </c>
      <c r="D523" s="287">
        <v>8062</v>
      </c>
      <c r="E523" s="336" t="s">
        <v>201</v>
      </c>
      <c r="F523" s="130"/>
      <c r="G523" s="282"/>
      <c r="H523" s="130"/>
      <c r="I523" s="125"/>
      <c r="J523" s="218"/>
      <c r="K523" s="196">
        <v>8062</v>
      </c>
      <c r="L523" s="287">
        <v>32200</v>
      </c>
      <c r="N523" s="190"/>
      <c r="O523" s="134"/>
      <c r="P523" s="186"/>
      <c r="Q523" s="186"/>
    </row>
    <row r="524" spans="2:17" s="133" customFormat="1" ht="15.75">
      <c r="B524" s="269" t="s">
        <v>383</v>
      </c>
      <c r="C524" s="298">
        <v>43354</v>
      </c>
      <c r="D524" s="337">
        <v>296118</v>
      </c>
      <c r="E524" s="346" t="s">
        <v>432</v>
      </c>
      <c r="F524" s="142">
        <v>296118</v>
      </c>
      <c r="G524" s="130"/>
      <c r="H524" s="130"/>
      <c r="I524" s="130"/>
      <c r="J524" s="130"/>
      <c r="K524" s="144"/>
      <c r="L524" s="293">
        <v>-200</v>
      </c>
      <c r="N524" s="190"/>
      <c r="O524" s="134"/>
      <c r="P524" s="186"/>
      <c r="Q524" s="186"/>
    </row>
    <row r="525" spans="2:17" s="133" customFormat="1" ht="15.75">
      <c r="B525" s="270" t="s">
        <v>308</v>
      </c>
      <c r="C525" s="298">
        <v>40299</v>
      </c>
      <c r="D525" s="295">
        <v>2000</v>
      </c>
      <c r="E525" s="336"/>
      <c r="F525" s="398"/>
      <c r="G525" s="130"/>
      <c r="H525" s="130"/>
      <c r="I525" s="194"/>
      <c r="J525" s="130"/>
      <c r="K525" s="144">
        <v>2000</v>
      </c>
      <c r="L525" s="287">
        <v>200</v>
      </c>
      <c r="N525" s="190"/>
      <c r="O525" s="134"/>
      <c r="P525" s="186"/>
      <c r="Q525" s="186"/>
    </row>
    <row r="526" spans="2:17" s="133" customFormat="1" ht="15.75">
      <c r="B526" s="269" t="s">
        <v>141</v>
      </c>
      <c r="C526" s="298">
        <v>41815</v>
      </c>
      <c r="D526" s="252">
        <v>0.36</v>
      </c>
      <c r="E526" s="305" t="s">
        <v>201</v>
      </c>
      <c r="F526" s="130"/>
      <c r="G526" s="130"/>
      <c r="H526" s="130"/>
      <c r="I526" s="130"/>
      <c r="J526" s="130"/>
      <c r="K526" s="144">
        <v>0.36</v>
      </c>
      <c r="L526" s="284">
        <v>316700</v>
      </c>
      <c r="N526" s="200"/>
      <c r="O526" s="134"/>
      <c r="P526" s="186"/>
      <c r="Q526" s="186"/>
    </row>
    <row r="527" spans="2:17" s="250" customFormat="1" ht="15.75">
      <c r="B527" s="270" t="s">
        <v>62</v>
      </c>
      <c r="C527" s="298">
        <v>37594</v>
      </c>
      <c r="D527" s="287">
        <v>900</v>
      </c>
      <c r="E527" s="336" t="s">
        <v>201</v>
      </c>
      <c r="F527" s="130"/>
      <c r="G527" s="130"/>
      <c r="H527" s="130"/>
      <c r="I527" s="130"/>
      <c r="J527" s="130"/>
      <c r="K527" s="144">
        <v>900</v>
      </c>
      <c r="L527" s="287">
        <v>9375</v>
      </c>
      <c r="N527" s="386">
        <v>534668.21</v>
      </c>
      <c r="O527" s="330"/>
      <c r="P527" s="363"/>
      <c r="Q527" s="363"/>
    </row>
    <row r="528" spans="2:17" s="133" customFormat="1" ht="15.75">
      <c r="B528" s="270" t="s">
        <v>63</v>
      </c>
      <c r="C528" s="298">
        <v>31419</v>
      </c>
      <c r="D528" s="287">
        <v>2500</v>
      </c>
      <c r="E528" s="286" t="s">
        <v>206</v>
      </c>
      <c r="F528" s="142"/>
      <c r="G528" s="142"/>
      <c r="H528" s="130"/>
      <c r="I528" s="130"/>
      <c r="J528" s="130"/>
      <c r="K528" s="130">
        <v>2500</v>
      </c>
      <c r="L528" s="293">
        <v>12000</v>
      </c>
      <c r="N528" s="569">
        <v>7331757.36</v>
      </c>
      <c r="O528" s="134"/>
      <c r="P528" s="186"/>
      <c r="Q528" s="186"/>
    </row>
    <row r="529" spans="2:23" s="133" customFormat="1" ht="15.75">
      <c r="B529" s="270" t="s">
        <v>64</v>
      </c>
      <c r="C529" s="298">
        <v>43237</v>
      </c>
      <c r="D529" s="295">
        <v>25300</v>
      </c>
      <c r="E529" s="283" t="s">
        <v>201</v>
      </c>
      <c r="F529" s="130"/>
      <c r="G529" s="130"/>
      <c r="H529" s="130">
        <v>25300</v>
      </c>
      <c r="I529" s="130"/>
      <c r="J529" s="130"/>
      <c r="K529" s="130"/>
      <c r="L529" s="295">
        <v>4777</v>
      </c>
      <c r="N529" s="200"/>
      <c r="O529" s="134"/>
      <c r="P529" s="186"/>
      <c r="Q529" s="186"/>
      <c r="S529" s="134"/>
      <c r="T529" s="134"/>
      <c r="U529" s="134"/>
      <c r="V529" s="134"/>
      <c r="W529" s="134"/>
    </row>
    <row r="530" spans="2:17" s="133" customFormat="1" ht="15.75">
      <c r="B530" s="270" t="s">
        <v>65</v>
      </c>
      <c r="C530" s="298">
        <v>41074</v>
      </c>
      <c r="D530" s="287">
        <v>34970</v>
      </c>
      <c r="E530" s="305" t="s">
        <v>201</v>
      </c>
      <c r="F530" s="130"/>
      <c r="G530" s="130"/>
      <c r="H530" s="130"/>
      <c r="I530" s="130"/>
      <c r="J530" s="130"/>
      <c r="K530" s="130">
        <v>34970</v>
      </c>
      <c r="L530" s="287">
        <v>260500</v>
      </c>
      <c r="N530" s="193"/>
      <c r="O530" s="134"/>
      <c r="P530" s="186"/>
      <c r="Q530" s="186"/>
    </row>
    <row r="531" spans="2:17" s="133" customFormat="1" ht="15.75">
      <c r="B531" s="270" t="s">
        <v>66</v>
      </c>
      <c r="C531" s="298">
        <v>38559</v>
      </c>
      <c r="D531" s="284">
        <v>2100</v>
      </c>
      <c r="E531" s="305" t="s">
        <v>201</v>
      </c>
      <c r="F531" s="194"/>
      <c r="G531" s="130"/>
      <c r="H531" s="130"/>
      <c r="I531" s="130"/>
      <c r="J531" s="130"/>
      <c r="K531" s="130">
        <v>2100</v>
      </c>
      <c r="L531" s="285">
        <v>5000</v>
      </c>
      <c r="N531" s="190"/>
      <c r="O531" s="134"/>
      <c r="P531" s="186"/>
      <c r="Q531" s="186"/>
    </row>
    <row r="532" spans="2:17" s="133" customFormat="1" ht="15.75">
      <c r="B532" s="270" t="s">
        <v>309</v>
      </c>
      <c r="C532" s="298">
        <v>36125</v>
      </c>
      <c r="D532" s="295">
        <v>21262</v>
      </c>
      <c r="E532" s="305" t="s">
        <v>201</v>
      </c>
      <c r="F532" s="262"/>
      <c r="G532" s="247"/>
      <c r="H532" s="247"/>
      <c r="I532" s="247"/>
      <c r="J532" s="247"/>
      <c r="K532" s="374">
        <v>21262</v>
      </c>
      <c r="L532" s="295">
        <v>551850</v>
      </c>
      <c r="N532" s="330">
        <f>SUM(L512:L532)</f>
        <v>2613032.49</v>
      </c>
      <c r="O532" s="134"/>
      <c r="P532" s="186"/>
      <c r="Q532" s="186"/>
    </row>
    <row r="533" spans="2:17" s="133" customFormat="1" ht="15.75">
      <c r="B533" s="270" t="s">
        <v>67</v>
      </c>
      <c r="C533" s="298">
        <v>29799</v>
      </c>
      <c r="D533" s="287">
        <v>5000</v>
      </c>
      <c r="E533" s="288" t="s">
        <v>310</v>
      </c>
      <c r="F533" s="262"/>
      <c r="G533" s="259"/>
      <c r="H533" s="261"/>
      <c r="I533" s="263"/>
      <c r="J533" s="259"/>
      <c r="K533" s="321">
        <v>5000</v>
      </c>
      <c r="L533" s="287">
        <v>5000</v>
      </c>
      <c r="N533" s="190"/>
      <c r="O533" s="134"/>
      <c r="P533" s="186"/>
      <c r="Q533" s="186"/>
    </row>
    <row r="534" spans="2:17" s="133" customFormat="1" ht="15.75">
      <c r="B534" s="270" t="s">
        <v>332</v>
      </c>
      <c r="C534" s="298">
        <v>43312</v>
      </c>
      <c r="D534" s="252">
        <v>130000</v>
      </c>
      <c r="E534" s="283" t="s">
        <v>201</v>
      </c>
      <c r="F534" s="130"/>
      <c r="G534" s="130">
        <v>130000</v>
      </c>
      <c r="H534" s="130"/>
      <c r="I534" s="130"/>
      <c r="J534" s="130"/>
      <c r="K534" s="144"/>
      <c r="L534" s="285">
        <v>40294.35</v>
      </c>
      <c r="N534" s="190"/>
      <c r="O534" s="134"/>
      <c r="P534" s="186"/>
      <c r="Q534" s="186"/>
    </row>
    <row r="535" spans="2:17" s="133" customFormat="1" ht="15.75">
      <c r="B535" s="270" t="s">
        <v>68</v>
      </c>
      <c r="C535" s="298">
        <v>36448</v>
      </c>
      <c r="D535" s="285">
        <v>500</v>
      </c>
      <c r="E535" s="600"/>
      <c r="F535" s="399"/>
      <c r="G535" s="247"/>
      <c r="H535" s="247"/>
      <c r="I535" s="247"/>
      <c r="J535" s="247"/>
      <c r="K535" s="374">
        <v>500</v>
      </c>
      <c r="L535" s="284">
        <v>30110</v>
      </c>
      <c r="N535" s="190"/>
      <c r="O535" s="134"/>
      <c r="P535" s="203"/>
      <c r="Q535" s="203"/>
    </row>
    <row r="536" spans="2:19" s="133" customFormat="1" ht="15.75">
      <c r="B536" s="269" t="s">
        <v>311</v>
      </c>
      <c r="C536" s="298">
        <v>41694</v>
      </c>
      <c r="D536" s="252">
        <v>11264</v>
      </c>
      <c r="E536" s="315" t="s">
        <v>201</v>
      </c>
      <c r="F536" s="142"/>
      <c r="G536" s="130"/>
      <c r="H536" s="130"/>
      <c r="I536" s="130"/>
      <c r="J536" s="130"/>
      <c r="K536" s="144">
        <v>11264</v>
      </c>
      <c r="L536" s="252">
        <v>0.59</v>
      </c>
      <c r="N536" s="198"/>
      <c r="O536" s="147"/>
      <c r="P536" s="203"/>
      <c r="Q536" s="203"/>
      <c r="R536" s="180" t="s">
        <v>174</v>
      </c>
      <c r="S536" s="187">
        <v>41430</v>
      </c>
    </row>
    <row r="537" spans="2:19" s="133" customFormat="1" ht="15.75">
      <c r="B537" s="270" t="s">
        <v>69</v>
      </c>
      <c r="C537" s="298"/>
      <c r="D537" s="285">
        <v>6219524</v>
      </c>
      <c r="E537" s="288" t="s">
        <v>241</v>
      </c>
      <c r="F537" s="254"/>
      <c r="G537" s="218"/>
      <c r="H537" s="218"/>
      <c r="I537" s="218"/>
      <c r="J537" s="218"/>
      <c r="K537" s="431">
        <v>6219524</v>
      </c>
      <c r="L537" s="285">
        <v>900</v>
      </c>
      <c r="N537" s="185"/>
      <c r="O537" s="134"/>
      <c r="P537" s="186"/>
      <c r="Q537" s="186"/>
      <c r="R537" s="180"/>
      <c r="S537" s="187"/>
    </row>
    <row r="538" spans="2:19" s="133" customFormat="1" ht="15.75">
      <c r="B538" s="270" t="s">
        <v>361</v>
      </c>
      <c r="C538" s="298">
        <v>43098</v>
      </c>
      <c r="D538" s="287">
        <v>14000</v>
      </c>
      <c r="E538" s="283" t="s">
        <v>201</v>
      </c>
      <c r="F538" s="130"/>
      <c r="G538" s="130"/>
      <c r="H538" s="130">
        <v>14000</v>
      </c>
      <c r="I538" s="130"/>
      <c r="J538" s="130"/>
      <c r="K538" s="130"/>
      <c r="L538" s="287">
        <v>900</v>
      </c>
      <c r="N538" s="190"/>
      <c r="O538" s="134"/>
      <c r="P538" s="203"/>
      <c r="Q538" s="203"/>
      <c r="R538" s="180" t="s">
        <v>142</v>
      </c>
      <c r="S538" s="187"/>
    </row>
    <row r="539" spans="2:19" s="133" customFormat="1" ht="15.75">
      <c r="B539" s="270" t="s">
        <v>405</v>
      </c>
      <c r="C539" s="298">
        <v>43343</v>
      </c>
      <c r="D539" s="287">
        <v>730915</v>
      </c>
      <c r="E539" s="289" t="s">
        <v>427</v>
      </c>
      <c r="F539" s="296">
        <v>730915</v>
      </c>
      <c r="G539" s="130"/>
      <c r="H539" s="130"/>
      <c r="I539" s="130"/>
      <c r="J539" s="130"/>
      <c r="K539" s="142"/>
      <c r="L539" s="295">
        <v>35100</v>
      </c>
      <c r="N539" s="190"/>
      <c r="O539" s="134"/>
      <c r="P539" s="203"/>
      <c r="Q539" s="203"/>
      <c r="R539" s="180" t="s">
        <v>188</v>
      </c>
      <c r="S539" s="187">
        <v>41374</v>
      </c>
    </row>
    <row r="540" spans="2:19" s="133" customFormat="1" ht="15.75">
      <c r="B540" s="270" t="s">
        <v>70</v>
      </c>
      <c r="C540" s="298">
        <v>37426</v>
      </c>
      <c r="D540" s="252">
        <v>900</v>
      </c>
      <c r="E540" s="288" t="s">
        <v>201</v>
      </c>
      <c r="F540" s="130"/>
      <c r="G540" s="130"/>
      <c r="H540" s="130"/>
      <c r="I540" s="130"/>
      <c r="J540" s="130"/>
      <c r="K540" s="144">
        <v>900</v>
      </c>
      <c r="L540" s="284">
        <v>364900</v>
      </c>
      <c r="N540" s="190"/>
      <c r="O540" s="134"/>
      <c r="P540" s="203"/>
      <c r="Q540" s="203"/>
      <c r="R540" s="180"/>
      <c r="S540" s="187"/>
    </row>
    <row r="541" spans="2:19" s="133" customFormat="1" ht="15.75">
      <c r="B541" s="270" t="s">
        <v>71</v>
      </c>
      <c r="C541" s="298">
        <v>39082</v>
      </c>
      <c r="D541" s="285">
        <v>15000</v>
      </c>
      <c r="E541" s="316" t="s">
        <v>237</v>
      </c>
      <c r="F541" s="130"/>
      <c r="G541" s="130"/>
      <c r="H541" s="130"/>
      <c r="I541" s="130"/>
      <c r="J541" s="130"/>
      <c r="K541" s="144">
        <v>15000</v>
      </c>
      <c r="L541" s="285">
        <v>6000</v>
      </c>
      <c r="N541" s="193"/>
      <c r="O541" s="134"/>
      <c r="P541" s="186"/>
      <c r="Q541" s="186"/>
      <c r="R541" s="180"/>
      <c r="S541" s="187"/>
    </row>
    <row r="542" spans="2:19" s="133" customFormat="1" ht="15.75">
      <c r="B542" s="269" t="s">
        <v>72</v>
      </c>
      <c r="C542" s="298">
        <v>40788</v>
      </c>
      <c r="D542" s="293">
        <v>-200</v>
      </c>
      <c r="E542" s="288" t="s">
        <v>201</v>
      </c>
      <c r="F542" s="395"/>
      <c r="G542" s="130"/>
      <c r="H542" s="130"/>
      <c r="I542" s="130"/>
      <c r="J542" s="130"/>
      <c r="K542" s="195">
        <v>-200</v>
      </c>
      <c r="L542" s="287">
        <v>24040</v>
      </c>
      <c r="N542" s="190"/>
      <c r="O542" s="134"/>
      <c r="P542" s="186"/>
      <c r="Q542" s="186"/>
      <c r="R542" s="180" t="s">
        <v>161</v>
      </c>
      <c r="S542" s="187" t="s">
        <v>198</v>
      </c>
    </row>
    <row r="543" spans="2:19" s="133" customFormat="1" ht="15.75">
      <c r="B543" s="269" t="s">
        <v>188</v>
      </c>
      <c r="C543" s="298">
        <v>41374</v>
      </c>
      <c r="D543" s="287">
        <v>47790</v>
      </c>
      <c r="E543" s="288" t="s">
        <v>201</v>
      </c>
      <c r="F543" s="130"/>
      <c r="G543" s="130"/>
      <c r="H543" s="130"/>
      <c r="I543" s="130"/>
      <c r="J543" s="130"/>
      <c r="K543" s="144">
        <v>47790</v>
      </c>
      <c r="L543" s="287">
        <v>2400</v>
      </c>
      <c r="N543" s="190"/>
      <c r="O543" s="134"/>
      <c r="P543" s="186"/>
      <c r="Q543" s="186"/>
      <c r="R543" s="201"/>
      <c r="S543" s="187"/>
    </row>
    <row r="544" spans="2:19" s="133" customFormat="1" ht="15.75">
      <c r="B544" s="269" t="s">
        <v>349</v>
      </c>
      <c r="C544" s="298">
        <v>43083</v>
      </c>
      <c r="D544" s="295">
        <v>2700</v>
      </c>
      <c r="E544" s="283" t="s">
        <v>201</v>
      </c>
      <c r="F544" s="130"/>
      <c r="G544" s="130"/>
      <c r="H544" s="130">
        <v>2700</v>
      </c>
      <c r="I544" s="130"/>
      <c r="J544" s="130"/>
      <c r="K544" s="144"/>
      <c r="L544" s="287">
        <v>478800</v>
      </c>
      <c r="N544" s="200"/>
      <c r="O544" s="134"/>
      <c r="P544" s="186"/>
      <c r="Q544" s="186"/>
      <c r="R544" s="180" t="s">
        <v>189</v>
      </c>
      <c r="S544" s="187">
        <v>41352</v>
      </c>
    </row>
    <row r="545" spans="2:19" s="133" customFormat="1" ht="15.75">
      <c r="B545" s="270" t="s">
        <v>73</v>
      </c>
      <c r="C545" s="298">
        <v>36089</v>
      </c>
      <c r="D545" s="293">
        <v>2724.6</v>
      </c>
      <c r="E545" s="288" t="s">
        <v>201</v>
      </c>
      <c r="F545" s="142"/>
      <c r="G545" s="130"/>
      <c r="H545" s="130"/>
      <c r="I545" s="130"/>
      <c r="J545" s="130"/>
      <c r="K545" s="142">
        <v>2724.6</v>
      </c>
      <c r="L545" s="287">
        <v>2700</v>
      </c>
      <c r="N545" s="200"/>
      <c r="O545" s="134"/>
      <c r="P545" s="186"/>
      <c r="Q545" s="186"/>
      <c r="R545" s="180"/>
      <c r="S545" s="187"/>
    </row>
    <row r="546" spans="2:19" s="133" customFormat="1" ht="15.75">
      <c r="B546" s="269" t="s">
        <v>268</v>
      </c>
      <c r="C546" s="298">
        <v>40570</v>
      </c>
      <c r="D546" s="295">
        <v>3830</v>
      </c>
      <c r="E546" s="288" t="s">
        <v>201</v>
      </c>
      <c r="F546" s="130"/>
      <c r="G546" s="130"/>
      <c r="H546" s="130"/>
      <c r="I546" s="130"/>
      <c r="J546" s="130"/>
      <c r="K546" s="144">
        <v>3830</v>
      </c>
      <c r="L546" s="295">
        <v>12520</v>
      </c>
      <c r="N546" s="190"/>
      <c r="O546" s="134"/>
      <c r="P546" s="203"/>
      <c r="Q546" s="203"/>
      <c r="R546" s="180" t="s">
        <v>144</v>
      </c>
      <c r="S546" s="187">
        <v>41323</v>
      </c>
    </row>
    <row r="547" spans="2:19" s="133" customFormat="1" ht="15.75">
      <c r="B547" s="270" t="s">
        <v>74</v>
      </c>
      <c r="C547" s="298">
        <v>35858</v>
      </c>
      <c r="D547" s="252">
        <v>400</v>
      </c>
      <c r="E547" s="316" t="s">
        <v>285</v>
      </c>
      <c r="F547" s="130"/>
      <c r="G547" s="130"/>
      <c r="H547" s="194"/>
      <c r="I547" s="130"/>
      <c r="J547" s="130"/>
      <c r="K547" s="130">
        <v>400</v>
      </c>
      <c r="L547" s="282">
        <v>3940</v>
      </c>
      <c r="N547" s="190"/>
      <c r="O547" s="134"/>
      <c r="P547" s="186"/>
      <c r="Q547" s="186"/>
      <c r="R547" s="180"/>
      <c r="S547" s="187"/>
    </row>
    <row r="548" spans="2:19" s="133" customFormat="1" ht="15.75">
      <c r="B548" s="269" t="s">
        <v>161</v>
      </c>
      <c r="C548" s="298"/>
      <c r="D548" s="284">
        <v>25050000</v>
      </c>
      <c r="E548" s="316" t="s">
        <v>312</v>
      </c>
      <c r="F548" s="130"/>
      <c r="G548" s="130"/>
      <c r="H548" s="130"/>
      <c r="I548" s="130"/>
      <c r="J548" s="130"/>
      <c r="K548" s="144">
        <v>25050000</v>
      </c>
      <c r="L548" s="285">
        <v>31947</v>
      </c>
      <c r="N548" s="332">
        <f>SUM(L533:L548)</f>
        <v>1039551.94</v>
      </c>
      <c r="O548" s="134"/>
      <c r="P548" s="186"/>
      <c r="Q548" s="186"/>
      <c r="R548" s="180" t="s">
        <v>178</v>
      </c>
      <c r="S548" s="187">
        <v>41453</v>
      </c>
    </row>
    <row r="549" spans="2:19" s="133" customFormat="1" ht="15.75">
      <c r="B549" s="269" t="s">
        <v>115</v>
      </c>
      <c r="C549" s="298">
        <v>40707</v>
      </c>
      <c r="D549" s="287">
        <v>58810</v>
      </c>
      <c r="E549" s="288" t="s">
        <v>201</v>
      </c>
      <c r="F549" s="194"/>
      <c r="G549" s="130"/>
      <c r="H549" s="130"/>
      <c r="I549" s="130"/>
      <c r="J549" s="130"/>
      <c r="K549" s="144">
        <v>58810</v>
      </c>
      <c r="L549" s="287">
        <v>900000</v>
      </c>
      <c r="N549" s="190"/>
      <c r="O549" s="134"/>
      <c r="P549" s="186"/>
      <c r="Q549" s="186"/>
      <c r="R549" s="180" t="s">
        <v>122</v>
      </c>
      <c r="S549" s="187">
        <v>41352</v>
      </c>
    </row>
    <row r="550" spans="2:19" s="133" customFormat="1" ht="15.75">
      <c r="B550" s="269" t="s">
        <v>116</v>
      </c>
      <c r="C550" s="298">
        <v>40137</v>
      </c>
      <c r="D550" s="295">
        <v>22760</v>
      </c>
      <c r="E550" s="288" t="s">
        <v>201</v>
      </c>
      <c r="F550" s="353"/>
      <c r="G550" s="130"/>
      <c r="H550" s="130"/>
      <c r="I550" s="130"/>
      <c r="J550" s="130"/>
      <c r="K550" s="144">
        <v>22760</v>
      </c>
      <c r="L550" s="287">
        <v>8764.02</v>
      </c>
      <c r="N550" s="190"/>
      <c r="O550" s="134"/>
      <c r="P550" s="186"/>
      <c r="Q550" s="186"/>
      <c r="R550" s="180"/>
      <c r="S550" s="187"/>
    </row>
    <row r="551" spans="2:19" s="133" customFormat="1" ht="15.75">
      <c r="B551" s="269" t="s">
        <v>134</v>
      </c>
      <c r="C551" s="251">
        <v>43243</v>
      </c>
      <c r="D551" s="287">
        <v>3000</v>
      </c>
      <c r="E551" s="275" t="s">
        <v>392</v>
      </c>
      <c r="F551" s="130"/>
      <c r="G551" s="130"/>
      <c r="H551" s="604">
        <v>3000</v>
      </c>
      <c r="I551" s="130"/>
      <c r="J551" s="130"/>
      <c r="K551" s="144"/>
      <c r="L551" s="293">
        <v>2700</v>
      </c>
      <c r="N551" s="190"/>
      <c r="O551" s="134"/>
      <c r="P551" s="186"/>
      <c r="Q551" s="186"/>
      <c r="R551" s="180" t="s">
        <v>175</v>
      </c>
      <c r="S551" s="187">
        <v>41414</v>
      </c>
    </row>
    <row r="552" spans="2:19" s="133" customFormat="1" ht="15.75">
      <c r="B552" s="270" t="s">
        <v>75</v>
      </c>
      <c r="C552" s="298">
        <v>38377</v>
      </c>
      <c r="D552" s="357">
        <v>20121</v>
      </c>
      <c r="E552" s="288" t="s">
        <v>201</v>
      </c>
      <c r="F552" s="130"/>
      <c r="G552" s="130"/>
      <c r="H552" s="130"/>
      <c r="I552" s="130"/>
      <c r="J552" s="130"/>
      <c r="K552" s="144">
        <v>20121</v>
      </c>
      <c r="L552" s="284">
        <v>5200</v>
      </c>
      <c r="N552" s="190"/>
      <c r="O552" s="134"/>
      <c r="P552" s="186"/>
      <c r="Q552" s="186"/>
      <c r="R552" s="180"/>
      <c r="S552" s="187"/>
    </row>
    <row r="553" spans="2:19" s="148" customFormat="1" ht="15.75">
      <c r="B553" s="270" t="s">
        <v>248</v>
      </c>
      <c r="C553" s="298">
        <v>43237</v>
      </c>
      <c r="D553" s="287">
        <v>940</v>
      </c>
      <c r="E553" s="283" t="s">
        <v>201</v>
      </c>
      <c r="F553" s="142"/>
      <c r="G553" s="142"/>
      <c r="H553" s="142">
        <v>940</v>
      </c>
      <c r="I553" s="142"/>
      <c r="J553" s="142"/>
      <c r="K553" s="144"/>
      <c r="L553" s="287">
        <v>31230.91</v>
      </c>
      <c r="N553" s="200"/>
      <c r="O553" s="134"/>
      <c r="P553" s="186"/>
      <c r="Q553" s="186"/>
      <c r="R553" s="180" t="s">
        <v>191</v>
      </c>
      <c r="S553" s="187">
        <v>41379</v>
      </c>
    </row>
    <row r="554" spans="2:19" s="148" customFormat="1" ht="15.75">
      <c r="B554" s="269" t="s">
        <v>145</v>
      </c>
      <c r="C554" s="298">
        <v>42842</v>
      </c>
      <c r="D554" s="293">
        <v>-30</v>
      </c>
      <c r="E554" s="289" t="s">
        <v>389</v>
      </c>
      <c r="F554" s="254"/>
      <c r="G554" s="130"/>
      <c r="H554" s="194">
        <v>-30</v>
      </c>
      <c r="I554" s="130"/>
      <c r="J554" s="130"/>
      <c r="K554" s="144"/>
      <c r="L554" s="287">
        <v>20545.24</v>
      </c>
      <c r="N554" s="190"/>
      <c r="O554" s="134"/>
      <c r="P554" s="186"/>
      <c r="Q554" s="186"/>
      <c r="R554" s="180"/>
      <c r="S554" s="187"/>
    </row>
    <row r="555" spans="2:19" s="148" customFormat="1" ht="15.75">
      <c r="B555" s="270" t="s">
        <v>269</v>
      </c>
      <c r="C555" s="298">
        <v>43033</v>
      </c>
      <c r="D555" s="287">
        <v>9811.99</v>
      </c>
      <c r="E555" s="275" t="s">
        <v>350</v>
      </c>
      <c r="F555" s="266"/>
      <c r="G555" s="130"/>
      <c r="H555" s="194">
        <v>9811.99</v>
      </c>
      <c r="I555" s="130"/>
      <c r="J555" s="130"/>
      <c r="K555" s="144"/>
      <c r="L555" s="287">
        <v>30</v>
      </c>
      <c r="N555" s="198"/>
      <c r="O555" s="134"/>
      <c r="P555" s="203"/>
      <c r="Q555" s="203"/>
      <c r="R555" s="180" t="s">
        <v>192</v>
      </c>
      <c r="S555" s="187">
        <v>41421</v>
      </c>
    </row>
    <row r="556" spans="2:19" s="148" customFormat="1" ht="15.75">
      <c r="B556" s="269" t="s">
        <v>416</v>
      </c>
      <c r="C556" s="298">
        <v>43265</v>
      </c>
      <c r="D556" s="554">
        <v>66000</v>
      </c>
      <c r="E556" s="283" t="s">
        <v>201</v>
      </c>
      <c r="F556" s="142"/>
      <c r="G556" s="130"/>
      <c r="H556" s="130">
        <v>66000</v>
      </c>
      <c r="I556" s="130"/>
      <c r="J556" s="130"/>
      <c r="K556" s="144"/>
      <c r="L556" s="287">
        <v>21448.6</v>
      </c>
      <c r="N556" s="190"/>
      <c r="O556" s="134"/>
      <c r="P556" s="186"/>
      <c r="Q556" s="186"/>
      <c r="R556" s="180"/>
      <c r="S556" s="187"/>
    </row>
    <row r="557" spans="2:19" s="148" customFormat="1" ht="15.75">
      <c r="B557" s="269" t="s">
        <v>261</v>
      </c>
      <c r="C557" s="298">
        <v>42299</v>
      </c>
      <c r="D557" s="287">
        <v>3.47</v>
      </c>
      <c r="E557" s="283" t="s">
        <v>207</v>
      </c>
      <c r="F557" s="130"/>
      <c r="G557" s="130"/>
      <c r="H557" s="130"/>
      <c r="I557" s="130"/>
      <c r="J557" s="130"/>
      <c r="K557" s="130">
        <v>3.47</v>
      </c>
      <c r="L557" s="287">
        <v>60.2</v>
      </c>
      <c r="N557" s="190"/>
      <c r="O557" s="134"/>
      <c r="P557" s="186"/>
      <c r="Q557" s="186"/>
      <c r="R557" s="180"/>
      <c r="S557" s="187"/>
    </row>
    <row r="558" spans="2:23" s="148" customFormat="1" ht="15.75">
      <c r="B558" s="269" t="s">
        <v>178</v>
      </c>
      <c r="C558" s="251">
        <v>41427</v>
      </c>
      <c r="D558" s="282">
        <v>10000</v>
      </c>
      <c r="E558" s="290" t="s">
        <v>201</v>
      </c>
      <c r="F558" s="275"/>
      <c r="G558" s="130"/>
      <c r="H558" s="130"/>
      <c r="I558" s="130"/>
      <c r="J558" s="130"/>
      <c r="K558" s="144">
        <v>10000</v>
      </c>
      <c r="L558" s="350">
        <v>1615.5</v>
      </c>
      <c r="N558" s="190"/>
      <c r="O558" s="134"/>
      <c r="P558" s="186"/>
      <c r="Q558" s="186"/>
      <c r="R558" s="180"/>
      <c r="S558" s="187"/>
      <c r="T558" s="147"/>
      <c r="U558" s="147"/>
      <c r="V558" s="147"/>
      <c r="W558" s="147"/>
    </row>
    <row r="559" spans="2:19" s="148" customFormat="1" ht="15.75">
      <c r="B559" s="270" t="s">
        <v>112</v>
      </c>
      <c r="C559" s="298">
        <v>27613</v>
      </c>
      <c r="D559" s="295">
        <v>608.25</v>
      </c>
      <c r="E559" s="288"/>
      <c r="F559" s="142"/>
      <c r="G559" s="130"/>
      <c r="H559" s="130"/>
      <c r="I559" s="130"/>
      <c r="J559" s="130"/>
      <c r="K559" s="144">
        <v>608.25</v>
      </c>
      <c r="L559" s="293">
        <v>4800</v>
      </c>
      <c r="N559" s="190"/>
      <c r="O559" s="134"/>
      <c r="P559" s="186"/>
      <c r="Q559" s="186"/>
      <c r="R559" s="180" t="s">
        <v>195</v>
      </c>
      <c r="S559" s="187">
        <v>41530</v>
      </c>
    </row>
    <row r="560" spans="2:19" s="148" customFormat="1" ht="15.75">
      <c r="B560" s="269" t="s">
        <v>211</v>
      </c>
      <c r="C560" s="298">
        <v>41761</v>
      </c>
      <c r="D560" s="282">
        <v>33357</v>
      </c>
      <c r="E560" s="288" t="s">
        <v>201</v>
      </c>
      <c r="F560" s="400"/>
      <c r="G560" s="173"/>
      <c r="H560" s="176"/>
      <c r="I560" s="176"/>
      <c r="J560" s="176"/>
      <c r="K560" s="189">
        <v>33357</v>
      </c>
      <c r="L560" s="253">
        <v>284162</v>
      </c>
      <c r="N560" s="190"/>
      <c r="O560" s="134"/>
      <c r="P560" s="186"/>
      <c r="Q560" s="186"/>
      <c r="R560" s="180" t="s">
        <v>196</v>
      </c>
      <c r="S560" s="187">
        <v>41421</v>
      </c>
    </row>
    <row r="561" spans="2:19" s="148" customFormat="1" ht="15.75">
      <c r="B561" s="270" t="s">
        <v>368</v>
      </c>
      <c r="C561" s="298">
        <v>43321</v>
      </c>
      <c r="D561" s="252">
        <v>18220</v>
      </c>
      <c r="E561" s="275" t="s">
        <v>201</v>
      </c>
      <c r="F561" s="130"/>
      <c r="G561" s="173">
        <v>18220</v>
      </c>
      <c r="H561" s="176"/>
      <c r="I561" s="176"/>
      <c r="J561" s="130"/>
      <c r="K561" s="189"/>
      <c r="L561" s="285">
        <v>2400</v>
      </c>
      <c r="N561" s="192"/>
      <c r="O561" s="134"/>
      <c r="P561" s="186"/>
      <c r="Q561" s="186"/>
      <c r="R561" s="180"/>
      <c r="S561" s="187"/>
    </row>
    <row r="562" spans="2:19" s="385" customFormat="1" ht="15.75">
      <c r="B562" s="257" t="s">
        <v>368</v>
      </c>
      <c r="C562" s="521">
        <v>43074</v>
      </c>
      <c r="D562" s="295">
        <v>170000</v>
      </c>
      <c r="E562" s="556" t="s">
        <v>373</v>
      </c>
      <c r="F562" s="130"/>
      <c r="G562" s="130"/>
      <c r="H562" s="130">
        <v>170000</v>
      </c>
      <c r="I562" s="130"/>
      <c r="J562" s="130"/>
      <c r="K562" s="144"/>
      <c r="L562" s="287">
        <v>24240</v>
      </c>
      <c r="N562" s="386">
        <v>1459056.48</v>
      </c>
      <c r="O562" s="330"/>
      <c r="P562" s="363"/>
      <c r="Q562" s="363"/>
      <c r="R562" s="371"/>
      <c r="S562" s="372"/>
    </row>
    <row r="563" spans="2:19" s="148" customFormat="1" ht="15.75">
      <c r="B563" s="270" t="s">
        <v>76</v>
      </c>
      <c r="C563" s="251">
        <v>38189</v>
      </c>
      <c r="D563" s="284">
        <v>1500</v>
      </c>
      <c r="E563" s="290"/>
      <c r="F563" s="130"/>
      <c r="G563" s="194"/>
      <c r="H563" s="194"/>
      <c r="I563" s="194"/>
      <c r="J563" s="194"/>
      <c r="K563" s="195">
        <v>1500</v>
      </c>
      <c r="L563" s="285">
        <v>24240</v>
      </c>
      <c r="N563" s="568">
        <v>26137151.91</v>
      </c>
      <c r="O563" s="134"/>
      <c r="P563" s="186"/>
      <c r="Q563" s="186"/>
      <c r="R563" s="180"/>
      <c r="S563" s="187"/>
    </row>
    <row r="564" spans="2:19" s="148" customFormat="1" ht="15.75">
      <c r="B564" s="270" t="s">
        <v>76</v>
      </c>
      <c r="C564" s="298">
        <v>28296</v>
      </c>
      <c r="D564" s="287">
        <v>837</v>
      </c>
      <c r="E564" s="288"/>
      <c r="F564" s="130"/>
      <c r="G564" s="218"/>
      <c r="H564" s="218"/>
      <c r="I564" s="218"/>
      <c r="J564" s="218"/>
      <c r="K564" s="431">
        <v>837</v>
      </c>
      <c r="L564" s="287">
        <v>6900</v>
      </c>
      <c r="N564" s="200"/>
      <c r="O564" s="134"/>
      <c r="P564" s="186"/>
      <c r="Q564" s="186"/>
      <c r="R564" s="180"/>
      <c r="S564" s="187"/>
    </row>
    <row r="565" spans="2:19" s="148" customFormat="1" ht="15.75">
      <c r="B565" s="270" t="s">
        <v>351</v>
      </c>
      <c r="C565" s="298">
        <v>43276</v>
      </c>
      <c r="D565" s="285">
        <v>54600</v>
      </c>
      <c r="E565" s="283" t="s">
        <v>201</v>
      </c>
      <c r="F565" s="218"/>
      <c r="G565" s="125">
        <v>54600</v>
      </c>
      <c r="H565" s="218"/>
      <c r="I565" s="125"/>
      <c r="J565" s="125"/>
      <c r="K565" s="144"/>
      <c r="L565" s="285">
        <v>240000</v>
      </c>
      <c r="N565" s="190"/>
      <c r="O565" s="134"/>
      <c r="P565" s="186"/>
      <c r="Q565" s="186"/>
      <c r="R565" s="180"/>
      <c r="S565" s="181"/>
    </row>
    <row r="566" spans="2:19" s="133" customFormat="1" ht="15.75">
      <c r="B566" s="270" t="s">
        <v>77</v>
      </c>
      <c r="C566" s="298">
        <v>36745</v>
      </c>
      <c r="D566" s="309">
        <v>700</v>
      </c>
      <c r="E566" s="283"/>
      <c r="F566" s="130"/>
      <c r="G566" s="130"/>
      <c r="H566" s="130"/>
      <c r="I566" s="130"/>
      <c r="J566" s="130"/>
      <c r="K566" s="144">
        <v>700</v>
      </c>
      <c r="L566" s="287">
        <v>9920</v>
      </c>
      <c r="N566" s="192"/>
      <c r="O566" s="134"/>
      <c r="P566" s="186"/>
      <c r="Q566" s="186"/>
      <c r="R566" s="180"/>
      <c r="S566" s="187"/>
    </row>
    <row r="567" spans="2:19" s="133" customFormat="1" ht="15.75">
      <c r="B567" s="270" t="s">
        <v>313</v>
      </c>
      <c r="C567" s="298">
        <v>36014</v>
      </c>
      <c r="D567" s="307">
        <v>11700</v>
      </c>
      <c r="E567" s="288" t="s">
        <v>201</v>
      </c>
      <c r="F567" s="130"/>
      <c r="G567" s="130"/>
      <c r="H567" s="130"/>
      <c r="I567" s="526"/>
      <c r="J567" s="130"/>
      <c r="K567" s="144">
        <v>11700</v>
      </c>
      <c r="L567" s="285">
        <v>32625</v>
      </c>
      <c r="N567" s="190"/>
      <c r="O567" s="134"/>
      <c r="P567" s="186"/>
      <c r="Q567" s="186"/>
      <c r="R567" s="180"/>
      <c r="S567" s="187"/>
    </row>
    <row r="568" spans="2:19" s="133" customFormat="1" ht="15.75">
      <c r="B568" s="270" t="s">
        <v>333</v>
      </c>
      <c r="C568" s="298">
        <v>43165</v>
      </c>
      <c r="D568" s="284">
        <v>40000</v>
      </c>
      <c r="E568" s="339" t="s">
        <v>338</v>
      </c>
      <c r="F568" s="130"/>
      <c r="G568" s="167"/>
      <c r="H568" s="130">
        <v>40000</v>
      </c>
      <c r="I568" s="130"/>
      <c r="J568" s="130"/>
      <c r="K568" s="144"/>
      <c r="L568" s="285">
        <v>3100</v>
      </c>
      <c r="N568" s="190"/>
      <c r="O568" s="134"/>
      <c r="P568" s="199"/>
      <c r="Q568" s="199"/>
      <c r="R568" s="180"/>
      <c r="S568" s="187"/>
    </row>
    <row r="569" spans="2:19" s="133" customFormat="1" ht="15.75">
      <c r="B569" s="257" t="s">
        <v>153</v>
      </c>
      <c r="C569" s="521">
        <v>43356</v>
      </c>
      <c r="D569" s="287">
        <v>125000</v>
      </c>
      <c r="E569" s="620" t="s">
        <v>433</v>
      </c>
      <c r="F569" s="588">
        <v>125000</v>
      </c>
      <c r="G569" s="130"/>
      <c r="H569" s="130"/>
      <c r="I569" s="130"/>
      <c r="J569" s="130"/>
      <c r="K569" s="320"/>
      <c r="L569" s="295">
        <v>27410</v>
      </c>
      <c r="N569" s="190"/>
      <c r="O569" s="134"/>
      <c r="P569" s="186"/>
      <c r="Q569" s="186"/>
      <c r="R569" s="180"/>
      <c r="S569" s="187"/>
    </row>
    <row r="570" spans="2:19" s="133" customFormat="1" ht="15.75">
      <c r="B570" s="270" t="s">
        <v>78</v>
      </c>
      <c r="C570" s="298">
        <v>39239</v>
      </c>
      <c r="D570" s="295">
        <v>2400</v>
      </c>
      <c r="E570" s="301" t="s">
        <v>201</v>
      </c>
      <c r="F570" s="300"/>
      <c r="G570" s="405"/>
      <c r="H570" s="247"/>
      <c r="I570" s="247"/>
      <c r="J570" s="247"/>
      <c r="K570" s="408">
        <v>2400</v>
      </c>
      <c r="L570" s="287">
        <v>44000</v>
      </c>
      <c r="N570" s="185"/>
      <c r="O570" s="134"/>
      <c r="P570" s="186"/>
      <c r="Q570" s="186"/>
      <c r="R570" s="180"/>
      <c r="S570" s="187"/>
    </row>
    <row r="571" spans="1:17" s="345" customFormat="1" ht="15">
      <c r="A571" s="341"/>
      <c r="B571" s="270" t="s">
        <v>113</v>
      </c>
      <c r="C571" s="251">
        <v>40087</v>
      </c>
      <c r="D571" s="292">
        <v>196.6</v>
      </c>
      <c r="E571" s="290"/>
      <c r="F571" s="605"/>
      <c r="G571" s="256"/>
      <c r="H571" s="256"/>
      <c r="I571" s="256"/>
      <c r="J571" s="256"/>
      <c r="K571" s="361">
        <v>196.6</v>
      </c>
      <c r="L571" s="285"/>
      <c r="M571" s="331"/>
      <c r="N571" s="309"/>
      <c r="O571" s="343"/>
      <c r="P571" s="253"/>
      <c r="Q571" s="344"/>
    </row>
    <row r="572" spans="1:17" s="345" customFormat="1" ht="15">
      <c r="A572" s="341"/>
      <c r="B572" s="270" t="s">
        <v>79</v>
      </c>
      <c r="C572" s="251">
        <v>36070</v>
      </c>
      <c r="D572" s="284">
        <v>4040</v>
      </c>
      <c r="E572" s="290" t="s">
        <v>201</v>
      </c>
      <c r="F572" s="300"/>
      <c r="G572" s="247"/>
      <c r="H572" s="247"/>
      <c r="I572" s="247"/>
      <c r="J572" s="247"/>
      <c r="K572" s="374">
        <v>4040</v>
      </c>
      <c r="L572" s="285"/>
      <c r="M572" s="331"/>
      <c r="N572" s="303"/>
      <c r="O572" s="270"/>
      <c r="P572" s="253"/>
      <c r="Q572" s="344"/>
    </row>
    <row r="573" spans="2:17" s="133" customFormat="1" ht="15.75">
      <c r="B573" s="270" t="s">
        <v>251</v>
      </c>
      <c r="C573" s="251">
        <v>43301</v>
      </c>
      <c r="D573" s="285">
        <v>643282</v>
      </c>
      <c r="E573" s="279" t="s">
        <v>352</v>
      </c>
      <c r="F573" s="415"/>
      <c r="G573" s="247">
        <v>643282</v>
      </c>
      <c r="H573" s="247"/>
      <c r="I573" s="247"/>
      <c r="J573" s="247"/>
      <c r="K573" s="374"/>
      <c r="L573" s="287">
        <f>F573+G573+H573+I573+J573+K573</f>
        <v>643282</v>
      </c>
      <c r="N573" s="190"/>
      <c r="O573" s="134"/>
      <c r="P573" s="186"/>
      <c r="Q573" s="186"/>
    </row>
    <row r="574" spans="2:17" s="133" customFormat="1" ht="15.75">
      <c r="B574" s="270" t="s">
        <v>314</v>
      </c>
      <c r="C574" s="251">
        <v>40508</v>
      </c>
      <c r="D574" s="261">
        <v>11720</v>
      </c>
      <c r="E574" s="290" t="s">
        <v>201</v>
      </c>
      <c r="F574" s="588"/>
      <c r="G574" s="218"/>
      <c r="H574" s="218"/>
      <c r="I574" s="218"/>
      <c r="J574" s="218"/>
      <c r="K574" s="431">
        <v>11720</v>
      </c>
      <c r="L574" s="285">
        <f>D573-L573</f>
        <v>0</v>
      </c>
      <c r="N574" s="190"/>
      <c r="O574" s="134"/>
      <c r="P574" s="186"/>
      <c r="Q574" s="186"/>
    </row>
    <row r="575" spans="2:17" s="133" customFormat="1" ht="15.75">
      <c r="B575" s="270" t="s">
        <v>80</v>
      </c>
      <c r="C575" s="251">
        <v>35947</v>
      </c>
      <c r="D575" s="284">
        <v>19</v>
      </c>
      <c r="E575" s="290"/>
      <c r="F575" s="300"/>
      <c r="G575" s="130"/>
      <c r="H575" s="130"/>
      <c r="I575" s="130"/>
      <c r="J575" s="130"/>
      <c r="K575" s="144">
        <v>19</v>
      </c>
      <c r="L575" s="287"/>
      <c r="N575" s="190"/>
      <c r="O575" s="134"/>
      <c r="P575" s="186"/>
      <c r="Q575" s="186"/>
    </row>
    <row r="576" spans="2:17" s="133" customFormat="1" ht="15.75">
      <c r="B576" s="269" t="s">
        <v>132</v>
      </c>
      <c r="C576" s="251">
        <v>40688</v>
      </c>
      <c r="D576" s="284">
        <v>26000</v>
      </c>
      <c r="E576" s="310" t="s">
        <v>315</v>
      </c>
      <c r="F576" s="355"/>
      <c r="G576" s="130"/>
      <c r="I576" s="130"/>
      <c r="J576" s="130"/>
      <c r="K576" s="144">
        <v>26000</v>
      </c>
      <c r="L576" s="285"/>
      <c r="N576" s="190"/>
      <c r="O576" s="134"/>
      <c r="P576" s="186"/>
      <c r="Q576" s="186"/>
    </row>
    <row r="577" spans="2:17" s="133" customFormat="1" ht="15.75">
      <c r="B577" s="270" t="s">
        <v>81</v>
      </c>
      <c r="C577" s="251">
        <v>37470</v>
      </c>
      <c r="D577" s="252">
        <v>900</v>
      </c>
      <c r="E577" s="290" t="s">
        <v>201</v>
      </c>
      <c r="F577" s="302"/>
      <c r="G577" s="349"/>
      <c r="H577" s="349"/>
      <c r="I577" s="349"/>
      <c r="J577" s="349"/>
      <c r="K577" s="622">
        <v>900</v>
      </c>
      <c r="L577" s="287"/>
      <c r="N577" s="190"/>
      <c r="O577" s="134"/>
      <c r="P577" s="186"/>
      <c r="Q577" s="186"/>
    </row>
    <row r="578" spans="2:17" s="133" customFormat="1" ht="15.75">
      <c r="B578" s="270" t="s">
        <v>362</v>
      </c>
      <c r="C578" s="251">
        <v>43164</v>
      </c>
      <c r="D578" s="284">
        <v>576200</v>
      </c>
      <c r="E578" s="275" t="s">
        <v>372</v>
      </c>
      <c r="F578" s="355"/>
      <c r="G578" s="130"/>
      <c r="H578" s="130">
        <v>576200</v>
      </c>
      <c r="I578" s="130"/>
      <c r="J578" s="130"/>
      <c r="K578" s="144"/>
      <c r="L578" s="285"/>
      <c r="N578" s="190"/>
      <c r="O578" s="134"/>
      <c r="P578" s="186"/>
      <c r="Q578" s="186"/>
    </row>
    <row r="579" spans="2:17" s="127" customFormat="1" ht="15.75">
      <c r="B579" s="270" t="s">
        <v>406</v>
      </c>
      <c r="C579" s="251">
        <v>43326</v>
      </c>
      <c r="D579" s="292">
        <v>5813.56</v>
      </c>
      <c r="E579" s="275" t="s">
        <v>201</v>
      </c>
      <c r="F579" s="415"/>
      <c r="G579" s="247">
        <v>5813.56</v>
      </c>
      <c r="H579" s="247"/>
      <c r="I579" s="247"/>
      <c r="J579" s="247"/>
      <c r="K579" s="374"/>
      <c r="L579" s="285"/>
      <c r="N579" s="190"/>
      <c r="O579" s="134"/>
      <c r="P579" s="211"/>
      <c r="Q579" s="211"/>
    </row>
    <row r="580" spans="2:17" s="250" customFormat="1" ht="15.75">
      <c r="B580" s="270" t="s">
        <v>146</v>
      </c>
      <c r="C580" s="251">
        <v>43005</v>
      </c>
      <c r="D580" s="282">
        <v>162249.8</v>
      </c>
      <c r="E580" s="275" t="s">
        <v>201</v>
      </c>
      <c r="F580" s="355"/>
      <c r="G580" s="130"/>
      <c r="H580" s="130">
        <v>162249.8</v>
      </c>
      <c r="I580" s="130"/>
      <c r="J580" s="130"/>
      <c r="K580" s="195"/>
      <c r="L580" s="295"/>
      <c r="N580" s="386"/>
      <c r="O580" s="330"/>
      <c r="P580" s="363"/>
      <c r="Q580" s="363"/>
    </row>
    <row r="581" spans="2:17" s="250" customFormat="1" ht="15.75">
      <c r="B581" s="270" t="s">
        <v>82</v>
      </c>
      <c r="C581" s="251">
        <v>36160</v>
      </c>
      <c r="D581" s="282">
        <v>16.13</v>
      </c>
      <c r="E581" s="290"/>
      <c r="F581" s="355"/>
      <c r="G581" s="130"/>
      <c r="H581" s="130"/>
      <c r="I581" s="130"/>
      <c r="J581" s="130"/>
      <c r="K581" s="144">
        <v>16.13</v>
      </c>
      <c r="L581" s="287"/>
      <c r="N581" s="362"/>
      <c r="O581" s="330"/>
      <c r="P581" s="363"/>
      <c r="Q581" s="363"/>
    </row>
    <row r="582" spans="2:17" s="133" customFormat="1" ht="15.75">
      <c r="B582" s="270" t="s">
        <v>83</v>
      </c>
      <c r="C582" s="274">
        <v>37764</v>
      </c>
      <c r="D582" s="282">
        <v>1900</v>
      </c>
      <c r="E582" s="290" t="s">
        <v>201</v>
      </c>
      <c r="F582" s="301"/>
      <c r="G582" s="130"/>
      <c r="H582" s="130"/>
      <c r="I582" s="130"/>
      <c r="J582" s="130"/>
      <c r="K582" s="144">
        <v>1900</v>
      </c>
      <c r="L582" s="287"/>
      <c r="N582" s="190"/>
      <c r="O582" s="134"/>
      <c r="P582" s="186"/>
      <c r="Q582" s="186"/>
    </row>
    <row r="583" spans="2:17" s="133" customFormat="1" ht="15.75">
      <c r="B583" s="269" t="s">
        <v>407</v>
      </c>
      <c r="C583" s="251">
        <v>43299</v>
      </c>
      <c r="D583" s="285">
        <v>18600</v>
      </c>
      <c r="E583" s="275" t="s">
        <v>201</v>
      </c>
      <c r="F583" s="355"/>
      <c r="G583" s="130">
        <v>18600</v>
      </c>
      <c r="H583" s="130"/>
      <c r="I583" s="130"/>
      <c r="J583" s="130"/>
      <c r="K583" s="144"/>
      <c r="L583" s="284"/>
      <c r="N583" s="190"/>
      <c r="O583" s="134"/>
      <c r="P583" s="186"/>
      <c r="Q583" s="186"/>
    </row>
    <row r="584" spans="2:17" s="133" customFormat="1" ht="15.75">
      <c r="B584" s="270" t="s">
        <v>316</v>
      </c>
      <c r="C584" s="251">
        <v>36195</v>
      </c>
      <c r="D584" s="284">
        <v>10000</v>
      </c>
      <c r="E584" s="290" t="s">
        <v>205</v>
      </c>
      <c r="F584" s="355"/>
      <c r="G584" s="130"/>
      <c r="H584" s="130"/>
      <c r="I584" s="130"/>
      <c r="J584" s="130"/>
      <c r="K584" s="144">
        <v>10000</v>
      </c>
      <c r="L584" s="284"/>
      <c r="N584" s="190"/>
      <c r="O584" s="134"/>
      <c r="P584" s="186"/>
      <c r="Q584" s="186"/>
    </row>
    <row r="585" spans="2:17" s="133" customFormat="1" ht="15.75">
      <c r="B585" s="269" t="s">
        <v>152</v>
      </c>
      <c r="C585" s="251">
        <v>42965</v>
      </c>
      <c r="D585" s="615">
        <v>-70</v>
      </c>
      <c r="E585" s="360" t="s">
        <v>317</v>
      </c>
      <c r="F585" s="355"/>
      <c r="G585" s="130"/>
      <c r="H585" s="130"/>
      <c r="I585" s="194">
        <v>-70</v>
      </c>
      <c r="J585" s="130"/>
      <c r="K585" s="144"/>
      <c r="L585" s="284"/>
      <c r="N585" s="190"/>
      <c r="O585" s="134"/>
      <c r="P585" s="186"/>
      <c r="Q585" s="186"/>
    </row>
    <row r="586" spans="2:17" s="133" customFormat="1" ht="15.75">
      <c r="B586" s="270" t="s">
        <v>318</v>
      </c>
      <c r="C586" s="251">
        <v>40991</v>
      </c>
      <c r="D586" s="284">
        <v>20000</v>
      </c>
      <c r="E586" s="310" t="s">
        <v>319</v>
      </c>
      <c r="F586" s="355"/>
      <c r="G586" s="354"/>
      <c r="H586" s="194"/>
      <c r="I586" s="155"/>
      <c r="J586" s="176"/>
      <c r="K586" s="189">
        <v>20000</v>
      </c>
      <c r="L586" s="284"/>
      <c r="N586" s="190"/>
      <c r="O586" s="134"/>
      <c r="P586" s="186"/>
      <c r="Q586" s="186"/>
    </row>
    <row r="587" spans="2:17" s="133" customFormat="1" ht="15.75">
      <c r="B587" s="270" t="s">
        <v>212</v>
      </c>
      <c r="C587" s="251">
        <v>43313</v>
      </c>
      <c r="D587" s="285">
        <v>32200</v>
      </c>
      <c r="E587" s="296" t="s">
        <v>201</v>
      </c>
      <c r="F587" s="355">
        <v>15700</v>
      </c>
      <c r="G587" s="130">
        <v>16500</v>
      </c>
      <c r="H587" s="130"/>
      <c r="I587" s="130"/>
      <c r="J587" s="130"/>
      <c r="K587" s="144"/>
      <c r="L587" s="284"/>
      <c r="N587" s="190"/>
      <c r="O587" s="134"/>
      <c r="P587" s="186"/>
      <c r="Q587" s="186"/>
    </row>
    <row r="588" spans="2:17" s="250" customFormat="1" ht="15.75">
      <c r="B588" s="269" t="s">
        <v>229</v>
      </c>
      <c r="C588" s="274"/>
      <c r="D588" s="291">
        <v>-200</v>
      </c>
      <c r="E588" s="296" t="s">
        <v>201</v>
      </c>
      <c r="F588" s="355"/>
      <c r="G588" s="130"/>
      <c r="H588" s="130"/>
      <c r="I588" s="194">
        <v>-200</v>
      </c>
      <c r="J588" s="130"/>
      <c r="K588" s="144"/>
      <c r="L588" s="348"/>
      <c r="N588" s="362"/>
      <c r="O588" s="330"/>
      <c r="P588" s="363"/>
      <c r="Q588" s="363"/>
    </row>
    <row r="589" spans="2:17" s="133" customFormat="1" ht="15.75">
      <c r="B589" s="270" t="s">
        <v>320</v>
      </c>
      <c r="C589" s="251">
        <v>37736</v>
      </c>
      <c r="D589" s="285">
        <v>200</v>
      </c>
      <c r="E589" s="296" t="s">
        <v>201</v>
      </c>
      <c r="F589" s="355"/>
      <c r="G589" s="130"/>
      <c r="H589" s="130"/>
      <c r="I589" s="130"/>
      <c r="J589" s="130"/>
      <c r="K589" s="144">
        <v>200</v>
      </c>
      <c r="L589" s="284"/>
      <c r="N589" s="190"/>
      <c r="O589" s="134"/>
      <c r="P589" s="186"/>
      <c r="Q589" s="186"/>
    </row>
    <row r="590" spans="2:17" s="133" customFormat="1" ht="15.75">
      <c r="B590" s="269" t="s">
        <v>262</v>
      </c>
      <c r="C590" s="251">
        <v>43271</v>
      </c>
      <c r="D590" s="285">
        <v>349909</v>
      </c>
      <c r="E590" s="296" t="s">
        <v>437</v>
      </c>
      <c r="F590" s="355">
        <v>349909</v>
      </c>
      <c r="G590" s="130"/>
      <c r="H590" s="130"/>
      <c r="I590" s="130"/>
      <c r="J590" s="130"/>
      <c r="K590" s="144"/>
      <c r="L590" s="284"/>
      <c r="N590" s="190"/>
      <c r="O590" s="134"/>
      <c r="P590" s="186"/>
      <c r="Q590" s="186"/>
    </row>
    <row r="591" spans="2:17" s="133" customFormat="1" ht="15.75">
      <c r="B591" s="270" t="s">
        <v>8</v>
      </c>
      <c r="C591" s="251"/>
      <c r="D591" s="284">
        <v>316700</v>
      </c>
      <c r="E591" s="317" t="s">
        <v>241</v>
      </c>
      <c r="F591" s="355"/>
      <c r="G591" s="130"/>
      <c r="H591" s="130"/>
      <c r="I591" s="130"/>
      <c r="J591" s="130"/>
      <c r="K591" s="144">
        <v>316700</v>
      </c>
      <c r="L591" s="284"/>
      <c r="N591" s="190"/>
      <c r="O591" s="134"/>
      <c r="P591" s="186"/>
      <c r="Q591" s="186"/>
    </row>
    <row r="592" spans="2:17" s="133" customFormat="1" ht="15.75">
      <c r="B592" s="270" t="s">
        <v>147</v>
      </c>
      <c r="C592" s="251">
        <v>43305</v>
      </c>
      <c r="D592" s="285">
        <v>9375</v>
      </c>
      <c r="E592" s="275" t="s">
        <v>201</v>
      </c>
      <c r="F592" s="387"/>
      <c r="G592" s="125">
        <v>9375</v>
      </c>
      <c r="H592" s="125"/>
      <c r="I592" s="125"/>
      <c r="J592" s="125"/>
      <c r="K592" s="144"/>
      <c r="L592" s="284"/>
      <c r="N592" s="327">
        <f>SUM(L573:L592)</f>
        <v>643282</v>
      </c>
      <c r="O592" s="134"/>
      <c r="P592" s="186"/>
      <c r="Q592" s="186"/>
    </row>
    <row r="593" spans="2:17" s="133" customFormat="1" ht="15.75">
      <c r="B593" s="269" t="s">
        <v>321</v>
      </c>
      <c r="C593" s="251">
        <v>42132</v>
      </c>
      <c r="D593" s="291">
        <v>12000</v>
      </c>
      <c r="E593" s="279" t="s">
        <v>201</v>
      </c>
      <c r="F593" s="355"/>
      <c r="G593" s="130"/>
      <c r="H593" s="130"/>
      <c r="I593" s="130"/>
      <c r="J593" s="130"/>
      <c r="K593" s="144">
        <v>12000</v>
      </c>
      <c r="L593" s="284"/>
      <c r="N593" s="190"/>
      <c r="O593" s="134"/>
      <c r="P593" s="186"/>
      <c r="Q593" s="186"/>
    </row>
    <row r="594" spans="2:17" s="133" customFormat="1" ht="15.75">
      <c r="B594" s="270" t="s">
        <v>380</v>
      </c>
      <c r="C594" s="274">
        <v>43241</v>
      </c>
      <c r="D594" s="252">
        <v>4777</v>
      </c>
      <c r="E594" s="275" t="s">
        <v>201</v>
      </c>
      <c r="F594" s="355"/>
      <c r="G594" s="142"/>
      <c r="H594" s="142">
        <v>4777</v>
      </c>
      <c r="I594" s="142"/>
      <c r="J594" s="142"/>
      <c r="K594" s="144"/>
      <c r="L594" s="284"/>
      <c r="N594" s="190"/>
      <c r="O594" s="134"/>
      <c r="P594" s="186"/>
      <c r="Q594" s="186"/>
    </row>
    <row r="595" spans="2:17" s="133" customFormat="1" ht="15.75">
      <c r="B595" s="269" t="s">
        <v>230</v>
      </c>
      <c r="C595" s="251">
        <v>43186</v>
      </c>
      <c r="D595" s="284">
        <v>2006681</v>
      </c>
      <c r="E595" s="297"/>
      <c r="F595" s="355">
        <v>2000000</v>
      </c>
      <c r="G595" s="130"/>
      <c r="H595" s="130">
        <v>6681</v>
      </c>
      <c r="I595" s="130"/>
      <c r="J595" s="130"/>
      <c r="K595" s="144"/>
      <c r="L595" s="284"/>
      <c r="N595" s="190"/>
      <c r="O595" s="134"/>
      <c r="P595" s="186"/>
      <c r="Q595" s="186"/>
    </row>
    <row r="596" spans="2:17" s="133" customFormat="1" ht="15.75">
      <c r="B596" s="270" t="s">
        <v>249</v>
      </c>
      <c r="C596" s="251">
        <v>43355</v>
      </c>
      <c r="D596" s="285">
        <v>3100</v>
      </c>
      <c r="E596" s="275" t="s">
        <v>201</v>
      </c>
      <c r="F596" s="355">
        <v>3100</v>
      </c>
      <c r="G596" s="173"/>
      <c r="H596" s="173"/>
      <c r="I596" s="130"/>
      <c r="J596" s="176"/>
      <c r="K596" s="320"/>
      <c r="L596" s="284"/>
      <c r="N596" s="190"/>
      <c r="O596" s="134"/>
      <c r="P596" s="186"/>
      <c r="Q596" s="186"/>
    </row>
    <row r="597" spans="2:17" s="250" customFormat="1" ht="15.75">
      <c r="B597" s="270" t="s">
        <v>84</v>
      </c>
      <c r="C597" s="251"/>
      <c r="D597" s="261">
        <v>40787</v>
      </c>
      <c r="E597" s="312" t="s">
        <v>289</v>
      </c>
      <c r="F597" s="602"/>
      <c r="G597" s="130"/>
      <c r="H597" s="130"/>
      <c r="I597" s="130"/>
      <c r="J597" s="130"/>
      <c r="K597" s="144">
        <v>40787</v>
      </c>
      <c r="L597" s="348"/>
      <c r="N597" s="570">
        <v>3687337.54</v>
      </c>
      <c r="O597" s="330"/>
      <c r="P597" s="363"/>
      <c r="Q597" s="363"/>
    </row>
    <row r="598" spans="2:17" s="133" customFormat="1" ht="15.75">
      <c r="B598" s="269" t="s">
        <v>334</v>
      </c>
      <c r="C598" s="274">
        <v>43167</v>
      </c>
      <c r="D598" s="583">
        <v>135576.75</v>
      </c>
      <c r="E598" s="297" t="s">
        <v>374</v>
      </c>
      <c r="F598" s="355"/>
      <c r="G598" s="130"/>
      <c r="H598" s="130">
        <v>135576.75</v>
      </c>
      <c r="I598" s="130"/>
      <c r="J598" s="130"/>
      <c r="K598" s="144"/>
      <c r="L598" s="284"/>
      <c r="N598" s="190"/>
      <c r="O598" s="134"/>
      <c r="P598" s="186"/>
      <c r="Q598" s="186"/>
    </row>
    <row r="599" spans="2:17" s="133" customFormat="1" ht="15.75">
      <c r="B599" s="257" t="s">
        <v>342</v>
      </c>
      <c r="C599" s="258">
        <v>43356</v>
      </c>
      <c r="D599" s="284">
        <v>120000</v>
      </c>
      <c r="E599" s="417" t="s">
        <v>434</v>
      </c>
      <c r="F599" s="355">
        <v>120000</v>
      </c>
      <c r="G599" s="130"/>
      <c r="H599" s="130"/>
      <c r="I599" s="130"/>
      <c r="J599" s="130"/>
      <c r="K599" s="144"/>
      <c r="L599" s="284"/>
      <c r="N599" s="190"/>
      <c r="O599" s="134"/>
      <c r="P599" s="186"/>
      <c r="Q599" s="186"/>
    </row>
    <row r="600" spans="2:17" s="133" customFormat="1" ht="15.75">
      <c r="B600" s="270" t="s">
        <v>408</v>
      </c>
      <c r="C600" s="274">
        <v>43306</v>
      </c>
      <c r="D600" s="284">
        <v>260500</v>
      </c>
      <c r="E600" s="275" t="s">
        <v>356</v>
      </c>
      <c r="F600" s="355"/>
      <c r="G600" s="130"/>
      <c r="H600" s="130">
        <v>260500</v>
      </c>
      <c r="I600" s="130"/>
      <c r="J600" s="130"/>
      <c r="K600" s="144"/>
      <c r="L600" s="284"/>
      <c r="N600" s="190"/>
      <c r="O600" s="134"/>
      <c r="P600" s="186"/>
      <c r="Q600" s="186"/>
    </row>
    <row r="601" spans="2:17" s="133" customFormat="1" ht="15.75">
      <c r="B601" s="270" t="s">
        <v>85</v>
      </c>
      <c r="C601" s="251">
        <v>35511</v>
      </c>
      <c r="D601" s="285">
        <v>5000</v>
      </c>
      <c r="E601" s="312"/>
      <c r="F601" s="355"/>
      <c r="G601" s="130"/>
      <c r="H601" s="130"/>
      <c r="I601" s="130"/>
      <c r="J601" s="130"/>
      <c r="K601" s="144">
        <v>5000</v>
      </c>
      <c r="L601" s="284"/>
      <c r="N601" s="190"/>
      <c r="O601" s="134"/>
      <c r="P601" s="186"/>
      <c r="Q601" s="186"/>
    </row>
    <row r="602" spans="2:17" s="133" customFormat="1" ht="15.75">
      <c r="B602" s="269" t="s">
        <v>335</v>
      </c>
      <c r="C602" s="260">
        <v>43269</v>
      </c>
      <c r="D602" s="252">
        <v>87910</v>
      </c>
      <c r="E602" s="296" t="s">
        <v>395</v>
      </c>
      <c r="F602" s="415"/>
      <c r="G602" s="247"/>
      <c r="H602" s="247">
        <v>87910</v>
      </c>
      <c r="I602" s="247"/>
      <c r="J602" s="247"/>
      <c r="K602" s="374"/>
      <c r="L602" s="284"/>
      <c r="N602" s="190"/>
      <c r="O602" s="134"/>
      <c r="P602" s="186"/>
      <c r="Q602" s="186"/>
    </row>
    <row r="603" spans="2:17" s="133" customFormat="1" ht="15.75">
      <c r="B603" s="270" t="s">
        <v>353</v>
      </c>
      <c r="C603" s="251">
        <v>43081</v>
      </c>
      <c r="D603" s="282">
        <v>551850</v>
      </c>
      <c r="E603" s="296" t="s">
        <v>365</v>
      </c>
      <c r="F603" s="355"/>
      <c r="G603" s="130"/>
      <c r="H603" s="227">
        <v>551850</v>
      </c>
      <c r="I603" s="130"/>
      <c r="J603" s="130"/>
      <c r="K603" s="144"/>
      <c r="L603" s="284"/>
      <c r="N603" s="190"/>
      <c r="O603" s="134"/>
      <c r="P603" s="186"/>
      <c r="Q603" s="186"/>
    </row>
    <row r="604" spans="2:17" s="133" customFormat="1" ht="15.75">
      <c r="B604" s="269" t="s">
        <v>417</v>
      </c>
      <c r="C604" s="251">
        <v>43318</v>
      </c>
      <c r="D604" s="284">
        <v>75000</v>
      </c>
      <c r="E604" s="296" t="s">
        <v>420</v>
      </c>
      <c r="F604" s="355"/>
      <c r="G604" s="130">
        <v>75000</v>
      </c>
      <c r="H604" s="130"/>
      <c r="I604" s="130"/>
      <c r="J604" s="194"/>
      <c r="K604" s="144"/>
      <c r="L604" s="284"/>
      <c r="N604" s="190"/>
      <c r="O604" s="134"/>
      <c r="P604" s="186"/>
      <c r="Q604" s="186"/>
    </row>
    <row r="605" spans="2:17" s="133" customFormat="1" ht="15.75">
      <c r="B605" s="270" t="s">
        <v>86</v>
      </c>
      <c r="C605" s="251">
        <v>37347</v>
      </c>
      <c r="D605" s="285">
        <v>5000</v>
      </c>
      <c r="E605" s="297"/>
      <c r="F605" s="355"/>
      <c r="G605" s="130"/>
      <c r="H605" s="130"/>
      <c r="I605" s="130"/>
      <c r="J605" s="130"/>
      <c r="K605" s="144">
        <v>5000</v>
      </c>
      <c r="L605" s="284"/>
      <c r="N605" s="190"/>
      <c r="O605" s="134"/>
      <c r="P605" s="186"/>
      <c r="Q605" s="186"/>
    </row>
    <row r="606" spans="2:17" s="133" customFormat="1" ht="15.75">
      <c r="B606" s="270" t="s">
        <v>87</v>
      </c>
      <c r="C606" s="251"/>
      <c r="D606" s="285">
        <v>40294.35</v>
      </c>
      <c r="E606" s="297"/>
      <c r="F606" s="355"/>
      <c r="G606" s="130"/>
      <c r="H606" s="130"/>
      <c r="I606" s="130"/>
      <c r="J606" s="130"/>
      <c r="K606" s="144">
        <v>40294.35</v>
      </c>
      <c r="L606" s="284"/>
      <c r="N606" s="190"/>
      <c r="O606" s="134"/>
      <c r="P606" s="186"/>
      <c r="Q606" s="186"/>
    </row>
    <row r="607" spans="2:17" s="133" customFormat="1" ht="15.75">
      <c r="B607" s="269" t="s">
        <v>136</v>
      </c>
      <c r="C607" s="251">
        <v>40820</v>
      </c>
      <c r="D607" s="284">
        <v>30110</v>
      </c>
      <c r="E607" s="275" t="s">
        <v>201</v>
      </c>
      <c r="F607" s="355"/>
      <c r="G607" s="130"/>
      <c r="H607" s="130"/>
      <c r="I607" s="130"/>
      <c r="J607" s="130"/>
      <c r="K607" s="144">
        <v>30110</v>
      </c>
      <c r="L607" s="284"/>
      <c r="N607" s="190"/>
      <c r="O607" s="134"/>
      <c r="P607" s="186"/>
      <c r="Q607" s="186"/>
    </row>
    <row r="608" spans="2:17" s="133" customFormat="1" ht="15.75">
      <c r="B608" s="270" t="s">
        <v>231</v>
      </c>
      <c r="C608" s="251">
        <v>43277</v>
      </c>
      <c r="D608" s="252">
        <v>0.59</v>
      </c>
      <c r="E608" s="275" t="s">
        <v>201</v>
      </c>
      <c r="F608" s="301"/>
      <c r="G608" s="130">
        <v>0.59</v>
      </c>
      <c r="H608" s="130"/>
      <c r="I608" s="130"/>
      <c r="J608" s="130"/>
      <c r="K608" s="142"/>
      <c r="L608" s="284"/>
      <c r="N608" s="190"/>
      <c r="O608" s="134"/>
      <c r="P608" s="186"/>
      <c r="Q608" s="186"/>
    </row>
    <row r="609" spans="1:17" s="133" customFormat="1" ht="15.75">
      <c r="A609" s="250"/>
      <c r="B609" s="270" t="s">
        <v>88</v>
      </c>
      <c r="C609" s="251">
        <v>37470</v>
      </c>
      <c r="D609" s="284">
        <v>900</v>
      </c>
      <c r="E609" s="275" t="s">
        <v>201</v>
      </c>
      <c r="F609" s="355"/>
      <c r="G609" s="130"/>
      <c r="H609" s="130"/>
      <c r="I609" s="130"/>
      <c r="J609" s="130"/>
      <c r="K609" s="144">
        <v>900</v>
      </c>
      <c r="L609" s="284"/>
      <c r="N609" s="190"/>
      <c r="O609" s="134"/>
      <c r="P609" s="186"/>
      <c r="Q609" s="186"/>
    </row>
    <row r="610" spans="2:17" s="133" customFormat="1" ht="15" customHeight="1">
      <c r="B610" s="270" t="s">
        <v>89</v>
      </c>
      <c r="C610" s="251">
        <v>37426</v>
      </c>
      <c r="D610" s="284">
        <v>900</v>
      </c>
      <c r="E610" s="275" t="s">
        <v>201</v>
      </c>
      <c r="F610" s="355"/>
      <c r="G610" s="130"/>
      <c r="H610" s="130"/>
      <c r="I610" s="130"/>
      <c r="J610" s="130"/>
      <c r="K610" s="144">
        <v>900</v>
      </c>
      <c r="L610" s="284"/>
      <c r="N610" s="190"/>
      <c r="O610" s="134"/>
      <c r="P610" s="186"/>
      <c r="Q610" s="186"/>
    </row>
    <row r="611" spans="2:17" s="133" customFormat="1" ht="15.75">
      <c r="B611" s="270" t="s">
        <v>90</v>
      </c>
      <c r="C611" s="251">
        <v>40178</v>
      </c>
      <c r="D611" s="284">
        <v>9000.62</v>
      </c>
      <c r="E611" s="297" t="s">
        <v>203</v>
      </c>
      <c r="F611" s="355"/>
      <c r="G611" s="130"/>
      <c r="H611" s="194"/>
      <c r="I611" s="130"/>
      <c r="J611" s="130"/>
      <c r="K611" s="144">
        <v>9000.62</v>
      </c>
      <c r="L611" s="284"/>
      <c r="N611" s="190"/>
      <c r="O611" s="134"/>
      <c r="P611" s="186"/>
      <c r="Q611" s="186"/>
    </row>
    <row r="612" spans="2:17" s="133" customFormat="1" ht="15.75">
      <c r="B612" s="270" t="s">
        <v>91</v>
      </c>
      <c r="C612" s="251">
        <v>43243</v>
      </c>
      <c r="D612" s="282">
        <v>35100</v>
      </c>
      <c r="E612" s="275" t="s">
        <v>201</v>
      </c>
      <c r="F612" s="355"/>
      <c r="G612" s="130"/>
      <c r="H612" s="130">
        <v>35100</v>
      </c>
      <c r="I612" s="130"/>
      <c r="J612" s="130"/>
      <c r="K612" s="144"/>
      <c r="L612" s="329"/>
      <c r="N612" s="190"/>
      <c r="O612" s="134"/>
      <c r="P612" s="186"/>
      <c r="Q612" s="186"/>
    </row>
    <row r="613" spans="2:17" s="133" customFormat="1" ht="15.75">
      <c r="B613" s="270" t="s">
        <v>91</v>
      </c>
      <c r="C613" s="251">
        <v>42842</v>
      </c>
      <c r="D613" s="284">
        <v>364900</v>
      </c>
      <c r="E613" s="279" t="s">
        <v>366</v>
      </c>
      <c r="F613" s="300"/>
      <c r="G613" s="130"/>
      <c r="H613" s="130"/>
      <c r="I613" s="130">
        <v>364900</v>
      </c>
      <c r="J613" s="130"/>
      <c r="K613" s="144"/>
      <c r="L613" s="284"/>
      <c r="N613" s="190"/>
      <c r="O613" s="134"/>
      <c r="P613" s="186"/>
      <c r="Q613" s="186"/>
    </row>
    <row r="614" spans="2:17" s="133" customFormat="1" ht="15.75">
      <c r="B614" s="269" t="s">
        <v>250</v>
      </c>
      <c r="C614" s="251">
        <v>42132</v>
      </c>
      <c r="D614" s="284">
        <v>6000</v>
      </c>
      <c r="E614" s="275" t="s">
        <v>201</v>
      </c>
      <c r="F614" s="355"/>
      <c r="G614" s="130"/>
      <c r="H614" s="130"/>
      <c r="I614" s="130"/>
      <c r="J614" s="130"/>
      <c r="K614" s="144">
        <v>6000</v>
      </c>
      <c r="L614" s="284"/>
      <c r="N614" s="190"/>
      <c r="O614" s="134"/>
      <c r="P614" s="186"/>
      <c r="Q614" s="186"/>
    </row>
    <row r="615" spans="2:17" s="133" customFormat="1" ht="15.75">
      <c r="B615" s="270" t="s">
        <v>92</v>
      </c>
      <c r="C615" s="251">
        <v>38747</v>
      </c>
      <c r="D615" s="525">
        <v>12900</v>
      </c>
      <c r="E615" s="297" t="s">
        <v>322</v>
      </c>
      <c r="F615" s="355"/>
      <c r="G615" s="130"/>
      <c r="H615" s="130"/>
      <c r="I615" s="130"/>
      <c r="J615" s="130"/>
      <c r="K615" s="144">
        <v>12900</v>
      </c>
      <c r="L615" s="284"/>
      <c r="N615" s="190"/>
      <c r="O615" s="134"/>
      <c r="P615" s="186"/>
      <c r="Q615" s="186"/>
    </row>
    <row r="616" spans="2:17" s="133" customFormat="1" ht="15.75">
      <c r="B616" s="270" t="s">
        <v>409</v>
      </c>
      <c r="C616" s="251">
        <v>43267</v>
      </c>
      <c r="D616" s="284">
        <v>24040</v>
      </c>
      <c r="E616" s="275" t="s">
        <v>201</v>
      </c>
      <c r="F616" s="414"/>
      <c r="G616" s="130"/>
      <c r="H616" s="130">
        <v>24040</v>
      </c>
      <c r="I616" s="130"/>
      <c r="J616" s="130"/>
      <c r="K616" s="144"/>
      <c r="L616" s="284"/>
      <c r="N616" s="190"/>
      <c r="O616" s="134"/>
      <c r="P616" s="186"/>
      <c r="Q616" s="186"/>
    </row>
    <row r="617" spans="2:17" s="133" customFormat="1" ht="15.75">
      <c r="B617" s="270" t="s">
        <v>93</v>
      </c>
      <c r="C617" s="251">
        <v>39290</v>
      </c>
      <c r="D617" s="284">
        <v>150000</v>
      </c>
      <c r="E617" s="297" t="s">
        <v>208</v>
      </c>
      <c r="F617" s="355"/>
      <c r="G617" s="130"/>
      <c r="H617" s="130"/>
      <c r="I617" s="130"/>
      <c r="J617" s="130"/>
      <c r="K617" s="144">
        <v>150000</v>
      </c>
      <c r="L617" s="284"/>
      <c r="N617" s="190"/>
      <c r="O617" s="134"/>
      <c r="P617" s="186"/>
      <c r="Q617" s="186"/>
    </row>
    <row r="618" spans="2:17" s="133" customFormat="1" ht="15.75">
      <c r="B618" s="270" t="s">
        <v>94</v>
      </c>
      <c r="C618" s="251">
        <v>39240</v>
      </c>
      <c r="D618" s="284">
        <v>2400</v>
      </c>
      <c r="E618" s="297" t="s">
        <v>201</v>
      </c>
      <c r="F618" s="430"/>
      <c r="G618" s="373"/>
      <c r="H618" s="247"/>
      <c r="I618" s="247"/>
      <c r="J618" s="247"/>
      <c r="K618" s="374">
        <v>2400</v>
      </c>
      <c r="L618" s="284"/>
      <c r="N618" s="190"/>
      <c r="O618" s="134"/>
      <c r="P618" s="186"/>
      <c r="Q618" s="186"/>
    </row>
    <row r="619" spans="2:17" s="133" customFormat="1" ht="15.75">
      <c r="B619" s="270" t="s">
        <v>266</v>
      </c>
      <c r="C619" s="251">
        <v>43055</v>
      </c>
      <c r="D619" s="284">
        <v>478800</v>
      </c>
      <c r="E619" s="275" t="s">
        <v>354</v>
      </c>
      <c r="F619" s="299"/>
      <c r="G619" s="401"/>
      <c r="H619" s="402">
        <v>478800</v>
      </c>
      <c r="I619" s="402"/>
      <c r="J619" s="402"/>
      <c r="K619" s="407"/>
      <c r="L619" s="284"/>
      <c r="N619" s="190"/>
      <c r="O619" s="134"/>
      <c r="P619" s="186"/>
      <c r="Q619" s="186"/>
    </row>
    <row r="620" spans="2:17" s="133" customFormat="1" ht="15.75">
      <c r="B620" s="270" t="s">
        <v>9</v>
      </c>
      <c r="C620" s="274">
        <v>37236</v>
      </c>
      <c r="D620" s="284">
        <v>254070.79</v>
      </c>
      <c r="E620" s="297" t="s">
        <v>208</v>
      </c>
      <c r="F620" s="355"/>
      <c r="G620" s="130"/>
      <c r="H620" s="130"/>
      <c r="I620" s="130"/>
      <c r="J620" s="130"/>
      <c r="K620" s="144">
        <v>254070.79</v>
      </c>
      <c r="L620" s="284"/>
      <c r="N620" s="327"/>
      <c r="O620" s="134"/>
      <c r="P620" s="186"/>
      <c r="Q620" s="186"/>
    </row>
    <row r="621" spans="2:17" s="133" customFormat="1" ht="15.75">
      <c r="B621" s="270" t="s">
        <v>355</v>
      </c>
      <c r="C621" s="251">
        <v>43083</v>
      </c>
      <c r="D621" s="284">
        <v>2700</v>
      </c>
      <c r="E621" s="275" t="s">
        <v>201</v>
      </c>
      <c r="F621" s="588"/>
      <c r="G621" s="277"/>
      <c r="H621" s="282">
        <v>2700</v>
      </c>
      <c r="I621" s="352"/>
      <c r="J621" s="342"/>
      <c r="K621" s="359"/>
      <c r="L621" s="331"/>
      <c r="N621" s="190"/>
      <c r="O621" s="134"/>
      <c r="P621" s="186"/>
      <c r="Q621" s="186"/>
    </row>
    <row r="622" spans="2:17" s="133" customFormat="1" ht="15.75">
      <c r="B622" s="270" t="s">
        <v>235</v>
      </c>
      <c r="C622" s="251">
        <v>43305</v>
      </c>
      <c r="D622" s="252">
        <v>12520</v>
      </c>
      <c r="E622" s="275" t="s">
        <v>201</v>
      </c>
      <c r="F622" s="355"/>
      <c r="G622" s="130">
        <v>12520</v>
      </c>
      <c r="H622" s="130"/>
      <c r="I622" s="130"/>
      <c r="J622" s="130"/>
      <c r="K622" s="144"/>
      <c r="L622" s="291"/>
      <c r="N622" s="190"/>
      <c r="O622" s="134"/>
      <c r="P622" s="186"/>
      <c r="Q622" s="186"/>
    </row>
    <row r="623" spans="1:17" s="133" customFormat="1" ht="15.75">
      <c r="A623" s="133">
        <v>129600</v>
      </c>
      <c r="B623" s="523" t="s">
        <v>369</v>
      </c>
      <c r="C623" s="251">
        <v>43062</v>
      </c>
      <c r="D623" s="284">
        <v>343332</v>
      </c>
      <c r="E623" s="275" t="s">
        <v>370</v>
      </c>
      <c r="F623" s="355"/>
      <c r="G623" s="130"/>
      <c r="H623" s="130">
        <v>343332</v>
      </c>
      <c r="I623" s="130"/>
      <c r="J623" s="130"/>
      <c r="K623" s="144"/>
      <c r="L623" s="284"/>
      <c r="M623" s="333"/>
      <c r="N623" s="276">
        <v>2923668.29</v>
      </c>
      <c r="O623" s="134"/>
      <c r="P623" s="186"/>
      <c r="Q623" s="186"/>
    </row>
    <row r="624" spans="2:17" s="133" customFormat="1" ht="15.75">
      <c r="B624" s="270" t="s">
        <v>95</v>
      </c>
      <c r="C624" s="251">
        <v>36388</v>
      </c>
      <c r="D624" s="579">
        <v>13624</v>
      </c>
      <c r="E624" s="297" t="s">
        <v>323</v>
      </c>
      <c r="F624" s="355"/>
      <c r="G624" s="130"/>
      <c r="H624" s="130"/>
      <c r="I624" s="130"/>
      <c r="J624" s="130"/>
      <c r="K624" s="144">
        <v>13624</v>
      </c>
      <c r="L624" s="284"/>
      <c r="N624" s="190"/>
      <c r="O624" s="134"/>
      <c r="P624" s="186"/>
      <c r="Q624" s="186"/>
    </row>
    <row r="625" spans="2:17" s="133" customFormat="1" ht="15.75">
      <c r="B625" s="270" t="s">
        <v>242</v>
      </c>
      <c r="C625" s="251">
        <v>43228</v>
      </c>
      <c r="D625" s="282">
        <v>3940</v>
      </c>
      <c r="E625" s="275" t="s">
        <v>201</v>
      </c>
      <c r="F625" s="355"/>
      <c r="G625" s="130"/>
      <c r="H625" s="194">
        <v>3940</v>
      </c>
      <c r="I625" s="130"/>
      <c r="J625" s="130"/>
      <c r="K625" s="144"/>
      <c r="L625" s="284"/>
      <c r="N625" s="568">
        <v>3210230.29</v>
      </c>
      <c r="O625" s="134"/>
      <c r="P625" s="186"/>
      <c r="Q625" s="186"/>
    </row>
    <row r="626" spans="2:17" s="133" customFormat="1" ht="15.75">
      <c r="B626" s="269" t="s">
        <v>124</v>
      </c>
      <c r="C626" s="251">
        <v>41061</v>
      </c>
      <c r="D626" s="285">
        <v>31947</v>
      </c>
      <c r="E626" s="297" t="s">
        <v>201</v>
      </c>
      <c r="F626" s="355"/>
      <c r="G626" s="218"/>
      <c r="H626" s="218"/>
      <c r="I626" s="125"/>
      <c r="J626" s="125"/>
      <c r="K626" s="196">
        <v>31947</v>
      </c>
      <c r="L626" s="284"/>
      <c r="N626" s="568">
        <v>286562</v>
      </c>
      <c r="O626" s="134"/>
      <c r="P626" s="186"/>
      <c r="Q626" s="186"/>
    </row>
    <row r="627" spans="2:17" s="133" customFormat="1" ht="15.75">
      <c r="B627" s="269" t="s">
        <v>148</v>
      </c>
      <c r="C627" s="251">
        <v>41166</v>
      </c>
      <c r="D627" s="584">
        <v>50000</v>
      </c>
      <c r="E627" s="297" t="s">
        <v>205</v>
      </c>
      <c r="F627" s="355"/>
      <c r="G627" s="130"/>
      <c r="H627" s="130"/>
      <c r="I627" s="130"/>
      <c r="J627" s="130"/>
      <c r="K627" s="144">
        <v>50000</v>
      </c>
      <c r="L627" s="284"/>
      <c r="N627" s="190"/>
      <c r="O627" s="134"/>
      <c r="P627" s="186"/>
      <c r="Q627" s="186"/>
    </row>
    <row r="628" spans="2:17" s="133" customFormat="1" ht="15.75">
      <c r="B628" s="270" t="s">
        <v>96</v>
      </c>
      <c r="C628" s="274">
        <v>43195</v>
      </c>
      <c r="D628" s="285">
        <v>900000</v>
      </c>
      <c r="E628" s="275" t="s">
        <v>428</v>
      </c>
      <c r="F628" s="621"/>
      <c r="G628" s="405"/>
      <c r="H628" s="406">
        <v>900000</v>
      </c>
      <c r="I628" s="406"/>
      <c r="J628" s="406"/>
      <c r="K628" s="424"/>
      <c r="L628" s="284"/>
      <c r="N628" s="190"/>
      <c r="O628" s="134"/>
      <c r="P628" s="186"/>
      <c r="Q628" s="186"/>
    </row>
    <row r="629" spans="2:17" s="133" customFormat="1" ht="15.75">
      <c r="B629" s="270" t="s">
        <v>97</v>
      </c>
      <c r="C629" s="251">
        <v>40508</v>
      </c>
      <c r="D629" s="284">
        <v>8764.02</v>
      </c>
      <c r="E629" s="297" t="s">
        <v>201</v>
      </c>
      <c r="F629" s="355"/>
      <c r="G629" s="277"/>
      <c r="H629" s="252"/>
      <c r="I629" s="275"/>
      <c r="J629" s="342"/>
      <c r="K629" s="359">
        <v>8764.02</v>
      </c>
      <c r="L629" s="284"/>
      <c r="N629" s="190"/>
      <c r="O629" s="134"/>
      <c r="P629" s="186"/>
      <c r="Q629" s="186"/>
    </row>
    <row r="630" spans="2:17" s="133" customFormat="1" ht="15.75">
      <c r="B630" s="269" t="s">
        <v>384</v>
      </c>
      <c r="C630" s="251">
        <v>43256</v>
      </c>
      <c r="D630" s="252">
        <v>54662</v>
      </c>
      <c r="E630" s="275" t="s">
        <v>396</v>
      </c>
      <c r="F630" s="355"/>
      <c r="G630" s="130"/>
      <c r="H630" s="130">
        <v>54662</v>
      </c>
      <c r="I630" s="130"/>
      <c r="J630" s="130"/>
      <c r="K630" s="142"/>
      <c r="L630" s="284"/>
      <c r="N630" s="190"/>
      <c r="O630" s="134"/>
      <c r="P630" s="186"/>
      <c r="Q630" s="186"/>
    </row>
    <row r="631" spans="2:17" s="133" customFormat="1" ht="15.75">
      <c r="B631" s="269" t="s">
        <v>336</v>
      </c>
      <c r="C631" s="260">
        <v>43357</v>
      </c>
      <c r="D631" s="525">
        <v>140000</v>
      </c>
      <c r="E631" s="296" t="s">
        <v>435</v>
      </c>
      <c r="F631" s="355">
        <v>140000</v>
      </c>
      <c r="G631" s="130"/>
      <c r="H631" s="130"/>
      <c r="I631" s="130"/>
      <c r="J631" s="130"/>
      <c r="K631" s="144"/>
      <c r="L631" s="284"/>
      <c r="N631" s="190"/>
      <c r="O631" s="134"/>
      <c r="P631" s="186"/>
      <c r="Q631" s="186"/>
    </row>
    <row r="632" spans="2:17" s="133" customFormat="1" ht="15.75">
      <c r="B632" s="269" t="s">
        <v>343</v>
      </c>
      <c r="C632" s="251">
        <v>43210</v>
      </c>
      <c r="D632" s="525">
        <v>2738.75</v>
      </c>
      <c r="E632" s="275" t="s">
        <v>393</v>
      </c>
      <c r="F632" s="355"/>
      <c r="G632" s="130"/>
      <c r="H632" s="130">
        <v>2738.75</v>
      </c>
      <c r="I632" s="130"/>
      <c r="J632" s="130"/>
      <c r="K632" s="144"/>
      <c r="L632" s="284"/>
      <c r="N632" s="190"/>
      <c r="O632" s="134"/>
      <c r="P632" s="186"/>
      <c r="Q632" s="186"/>
    </row>
    <row r="633" spans="2:17" s="133" customFormat="1" ht="15.75">
      <c r="B633" s="270" t="s">
        <v>98</v>
      </c>
      <c r="C633" s="251">
        <v>38309</v>
      </c>
      <c r="D633" s="291">
        <v>2700</v>
      </c>
      <c r="E633" s="314" t="s">
        <v>201</v>
      </c>
      <c r="F633" s="355"/>
      <c r="G633" s="130"/>
      <c r="H633" s="130"/>
      <c r="I633" s="130"/>
      <c r="J633" s="130"/>
      <c r="K633" s="144">
        <v>2700</v>
      </c>
      <c r="L633" s="271"/>
      <c r="N633" s="190"/>
      <c r="O633" s="134"/>
      <c r="P633" s="186"/>
      <c r="Q633" s="186"/>
    </row>
    <row r="634" spans="2:17" s="133" customFormat="1" ht="15.75">
      <c r="B634" s="269" t="s">
        <v>357</v>
      </c>
      <c r="C634" s="258"/>
      <c r="D634" s="252">
        <v>500.06</v>
      </c>
      <c r="E634" s="417"/>
      <c r="F634" s="355">
        <v>500.06</v>
      </c>
      <c r="G634" s="130"/>
      <c r="H634" s="130"/>
      <c r="I634" s="130"/>
      <c r="J634" s="130"/>
      <c r="K634" s="144"/>
      <c r="L634" s="334"/>
      <c r="N634" s="190"/>
      <c r="O634" s="134"/>
      <c r="P634" s="186"/>
      <c r="Q634" s="186"/>
    </row>
    <row r="635" spans="2:17" s="133" customFormat="1" ht="15.75">
      <c r="B635" s="270" t="s">
        <v>330</v>
      </c>
      <c r="C635" s="251">
        <v>42815</v>
      </c>
      <c r="D635" s="284">
        <v>5200</v>
      </c>
      <c r="E635" s="275" t="s">
        <v>201</v>
      </c>
      <c r="F635" s="601"/>
      <c r="G635" s="173"/>
      <c r="H635" s="176"/>
      <c r="I635" s="176">
        <v>5200</v>
      </c>
      <c r="J635" s="176"/>
      <c r="K635" s="189"/>
      <c r="L635" s="425"/>
      <c r="N635" s="190"/>
      <c r="O635" s="134"/>
      <c r="P635" s="186"/>
      <c r="Q635" s="186"/>
    </row>
    <row r="636" spans="2:17" s="133" customFormat="1" ht="15.75">
      <c r="B636" s="269" t="s">
        <v>324</v>
      </c>
      <c r="C636" s="251">
        <v>43251</v>
      </c>
      <c r="D636" s="331">
        <v>11479.21</v>
      </c>
      <c r="E636" s="296" t="s">
        <v>394</v>
      </c>
      <c r="F636" s="355"/>
      <c r="G636" s="130"/>
      <c r="H636" s="130">
        <v>11479.21</v>
      </c>
      <c r="I636" s="130"/>
      <c r="J636" s="130"/>
      <c r="K636" s="144"/>
      <c r="L636" s="271"/>
      <c r="N636" s="190"/>
      <c r="O636" s="134"/>
      <c r="P636" s="186"/>
      <c r="Q636" s="186"/>
    </row>
    <row r="637" spans="2:17" s="133" customFormat="1" ht="15.75">
      <c r="B637" s="269" t="s">
        <v>236</v>
      </c>
      <c r="C637" s="251">
        <v>43318</v>
      </c>
      <c r="D637" s="284">
        <v>31230.91</v>
      </c>
      <c r="E637" s="275" t="s">
        <v>201</v>
      </c>
      <c r="F637" s="301"/>
      <c r="G637" s="218">
        <v>31230.91</v>
      </c>
      <c r="H637" s="125"/>
      <c r="I637" s="125"/>
      <c r="J637" s="125"/>
      <c r="K637" s="320"/>
      <c r="L637" s="334"/>
      <c r="N637" s="190"/>
      <c r="O637" s="134"/>
      <c r="P637" s="186"/>
      <c r="Q637" s="186"/>
    </row>
    <row r="638" spans="2:17" s="133" customFormat="1" ht="15.75">
      <c r="B638" s="269" t="s">
        <v>418</v>
      </c>
      <c r="C638" s="251">
        <v>43322</v>
      </c>
      <c r="D638" s="252">
        <v>472000</v>
      </c>
      <c r="E638" s="275" t="s">
        <v>372</v>
      </c>
      <c r="F638" s="355"/>
      <c r="G638" s="130">
        <v>472000</v>
      </c>
      <c r="H638" s="130"/>
      <c r="I638" s="130"/>
      <c r="J638" s="130"/>
      <c r="K638" s="144"/>
      <c r="L638" s="271"/>
      <c r="N638" s="190"/>
      <c r="O638" s="134"/>
      <c r="P638" s="186"/>
      <c r="Q638" s="186"/>
    </row>
    <row r="639" spans="2:17" s="133" customFormat="1" ht="15.75">
      <c r="B639" s="269" t="s">
        <v>101</v>
      </c>
      <c r="C639" s="274"/>
      <c r="D639" s="284">
        <v>20545.24</v>
      </c>
      <c r="E639" s="314" t="s">
        <v>201</v>
      </c>
      <c r="F639" s="355"/>
      <c r="G639" s="130"/>
      <c r="H639" s="130"/>
      <c r="I639" s="130"/>
      <c r="J639" s="130"/>
      <c r="K639" s="144">
        <v>20545.24</v>
      </c>
      <c r="L639" s="271"/>
      <c r="N639" s="190"/>
      <c r="O639" s="134"/>
      <c r="P639" s="186"/>
      <c r="Q639" s="186"/>
    </row>
    <row r="640" spans="2:17" s="133" customFormat="1" ht="15.75">
      <c r="B640" s="270" t="s">
        <v>102</v>
      </c>
      <c r="C640" s="251"/>
      <c r="D640" s="284">
        <v>30</v>
      </c>
      <c r="E640" s="297"/>
      <c r="F640" s="415"/>
      <c r="G640" s="247"/>
      <c r="H640" s="247"/>
      <c r="I640" s="247"/>
      <c r="J640" s="247"/>
      <c r="K640" s="374">
        <v>30</v>
      </c>
      <c r="L640" s="271"/>
      <c r="N640" s="190"/>
      <c r="O640" s="134"/>
      <c r="P640" s="186"/>
      <c r="Q640" s="186"/>
    </row>
    <row r="641" spans="2:17" s="133" customFormat="1" ht="15.75">
      <c r="B641" s="270" t="s">
        <v>120</v>
      </c>
      <c r="C641" s="251">
        <v>43237</v>
      </c>
      <c r="D641" s="285">
        <v>21448.6</v>
      </c>
      <c r="E641" s="275" t="s">
        <v>201</v>
      </c>
      <c r="F641" s="355"/>
      <c r="G641" s="130"/>
      <c r="H641" s="130">
        <v>21448.6</v>
      </c>
      <c r="I641" s="130"/>
      <c r="J641" s="130"/>
      <c r="K641" s="144"/>
      <c r="L641" s="334"/>
      <c r="N641" s="190"/>
      <c r="O641" s="134"/>
      <c r="P641" s="186"/>
      <c r="Q641" s="186"/>
    </row>
    <row r="642" spans="2:17" s="133" customFormat="1" ht="15.75">
      <c r="B642" s="270" t="s">
        <v>150</v>
      </c>
      <c r="C642" s="274">
        <v>43320</v>
      </c>
      <c r="D642" s="284">
        <v>60.2</v>
      </c>
      <c r="E642" s="352" t="s">
        <v>429</v>
      </c>
      <c r="F642" s="300">
        <v>60.2</v>
      </c>
      <c r="G642" s="130"/>
      <c r="H642" s="130"/>
      <c r="I642" s="130"/>
      <c r="J642" s="130"/>
      <c r="K642" s="226"/>
      <c r="L642" s="134"/>
      <c r="N642" s="190"/>
      <c r="O642" s="134"/>
      <c r="P642" s="186"/>
      <c r="Q642" s="186"/>
    </row>
    <row r="643" spans="2:17" s="133" customFormat="1" ht="15.75">
      <c r="B643" s="257" t="s">
        <v>150</v>
      </c>
      <c r="C643" s="260">
        <v>43157</v>
      </c>
      <c r="D643" s="525">
        <v>-750</v>
      </c>
      <c r="E643" s="262" t="s">
        <v>371</v>
      </c>
      <c r="F643" s="355"/>
      <c r="G643" s="130"/>
      <c r="H643" s="194">
        <v>-750</v>
      </c>
      <c r="I643" s="130"/>
      <c r="J643" s="130"/>
      <c r="K643" s="144"/>
      <c r="L643" s="134"/>
      <c r="N643" s="190"/>
      <c r="O643" s="134"/>
      <c r="P643" s="186"/>
      <c r="Q643" s="186"/>
    </row>
    <row r="644" spans="2:17" s="133" customFormat="1" ht="15.75">
      <c r="B644" s="270" t="s">
        <v>337</v>
      </c>
      <c r="C644" s="274">
        <v>43207</v>
      </c>
      <c r="D644" s="350">
        <v>1615.5</v>
      </c>
      <c r="E644" s="352" t="s">
        <v>209</v>
      </c>
      <c r="F644" s="415"/>
      <c r="G644" s="247"/>
      <c r="H644" s="247">
        <v>1615.5</v>
      </c>
      <c r="I644" s="247"/>
      <c r="J644" s="247"/>
      <c r="K644" s="374"/>
      <c r="L644" s="134"/>
      <c r="N644" s="190"/>
      <c r="O644" s="134"/>
      <c r="P644" s="186"/>
      <c r="Q644" s="186"/>
    </row>
    <row r="645" spans="2:17" s="133" customFormat="1" ht="15.75">
      <c r="B645" s="269" t="s">
        <v>252</v>
      </c>
      <c r="C645" s="274">
        <v>43364</v>
      </c>
      <c r="D645" s="609">
        <v>400000</v>
      </c>
      <c r="E645" s="296" t="s">
        <v>436</v>
      </c>
      <c r="F645" s="355">
        <v>400000</v>
      </c>
      <c r="G645" s="173"/>
      <c r="H645" s="176"/>
      <c r="I645" s="176"/>
      <c r="J645" s="176"/>
      <c r="K645" s="189"/>
      <c r="L645" s="134"/>
      <c r="N645" s="190"/>
      <c r="O645" s="134"/>
      <c r="P645" s="186"/>
      <c r="Q645" s="186"/>
    </row>
    <row r="646" spans="2:17" s="133" customFormat="1" ht="15.75">
      <c r="B646" s="270" t="s">
        <v>411</v>
      </c>
      <c r="C646" s="274">
        <v>43341</v>
      </c>
      <c r="D646" s="285">
        <v>32625</v>
      </c>
      <c r="E646" s="275" t="s">
        <v>201</v>
      </c>
      <c r="F646" s="355">
        <v>32625</v>
      </c>
      <c r="G646" s="130"/>
      <c r="H646" s="130"/>
      <c r="I646" s="130"/>
      <c r="J646" s="130"/>
      <c r="K646" s="195"/>
      <c r="N646" s="190"/>
      <c r="O646" s="134"/>
      <c r="P646" s="186"/>
      <c r="Q646" s="186"/>
    </row>
    <row r="647" spans="2:17" s="133" customFormat="1" ht="15.75">
      <c r="B647" s="270" t="s">
        <v>325</v>
      </c>
      <c r="C647" s="274">
        <v>38691</v>
      </c>
      <c r="D647" s="307">
        <v>4800</v>
      </c>
      <c r="E647" s="262" t="s">
        <v>201</v>
      </c>
      <c r="F647" s="601"/>
      <c r="G647" s="173"/>
      <c r="H647" s="176"/>
      <c r="I647" s="176"/>
      <c r="J647" s="176"/>
      <c r="K647" s="189">
        <v>4800</v>
      </c>
      <c r="N647" s="190"/>
      <c r="O647" s="134"/>
      <c r="P647" s="186"/>
      <c r="Q647" s="186"/>
    </row>
    <row r="648" spans="2:17" s="133" customFormat="1" ht="15.75">
      <c r="B648" s="270" t="s">
        <v>105</v>
      </c>
      <c r="C648" s="251"/>
      <c r="D648" s="436">
        <v>284162</v>
      </c>
      <c r="E648" s="319" t="s">
        <v>208</v>
      </c>
      <c r="F648" s="355"/>
      <c r="G648" s="130"/>
      <c r="H648" s="130"/>
      <c r="I648" s="130"/>
      <c r="J648" s="130"/>
      <c r="K648" s="144">
        <v>284162</v>
      </c>
      <c r="N648" s="190"/>
      <c r="O648" s="134"/>
      <c r="P648" s="186"/>
      <c r="Q648" s="186"/>
    </row>
    <row r="649" spans="2:17" s="133" customFormat="1" ht="15.75">
      <c r="B649" s="270" t="s">
        <v>106</v>
      </c>
      <c r="C649" s="251">
        <v>38691</v>
      </c>
      <c r="D649" s="299">
        <v>2400</v>
      </c>
      <c r="E649" s="353"/>
      <c r="F649" s="355"/>
      <c r="G649" s="130"/>
      <c r="H649" s="194"/>
      <c r="I649" s="130"/>
      <c r="J649" s="130"/>
      <c r="K649" s="144">
        <v>2400</v>
      </c>
      <c r="L649" s="264"/>
      <c r="M649" s="265"/>
      <c r="N649" s="190"/>
      <c r="O649" s="134"/>
      <c r="P649" s="186"/>
      <c r="Q649" s="186"/>
    </row>
    <row r="650" spans="2:17" s="133" customFormat="1" ht="15.75">
      <c r="B650" s="269"/>
      <c r="C650" s="258"/>
      <c r="D650" s="252"/>
      <c r="E650" s="417"/>
      <c r="F650" s="355"/>
      <c r="G650" s="130"/>
      <c r="H650" s="130"/>
      <c r="I650" s="130"/>
      <c r="J650" s="130"/>
      <c r="K650" s="144"/>
      <c r="N650" s="190"/>
      <c r="O650" s="134"/>
      <c r="P650" s="186"/>
      <c r="Q650" s="186"/>
    </row>
    <row r="651" spans="2:17" s="133" customFormat="1" ht="15.75">
      <c r="B651" s="269"/>
      <c r="C651" s="251"/>
      <c r="D651" s="331"/>
      <c r="E651" s="296"/>
      <c r="F651" s="355"/>
      <c r="G651" s="130"/>
      <c r="H651" s="130"/>
      <c r="I651" s="130"/>
      <c r="J651" s="130"/>
      <c r="K651" s="144"/>
      <c r="N651" s="190"/>
      <c r="O651" s="134"/>
      <c r="P651" s="186"/>
      <c r="Q651" s="186"/>
    </row>
    <row r="652" spans="2:17" s="133" customFormat="1" ht="15.75">
      <c r="B652" s="269"/>
      <c r="C652" s="251"/>
      <c r="D652" s="252"/>
      <c r="E652" s="275"/>
      <c r="F652" s="355"/>
      <c r="G652" s="130"/>
      <c r="H652" s="130"/>
      <c r="I652" s="130"/>
      <c r="J652" s="130"/>
      <c r="K652" s="144"/>
      <c r="N652" s="190"/>
      <c r="O652" s="134"/>
      <c r="P652" s="186"/>
      <c r="Q652" s="186"/>
    </row>
    <row r="653" spans="2:17" s="133" customFormat="1" ht="15.75">
      <c r="B653" s="257"/>
      <c r="C653" s="258"/>
      <c r="D653" s="525">
        <f>SUM(D395:D652)</f>
        <v>157761513.9</v>
      </c>
      <c r="E653" s="399"/>
      <c r="F653" s="355">
        <f aca="true" t="shared" si="33" ref="F653:K653">SUM(F395:F652)</f>
        <v>5882437.26</v>
      </c>
      <c r="G653" s="167">
        <f t="shared" si="33"/>
        <v>14054922.06</v>
      </c>
      <c r="H653" s="224">
        <f t="shared" si="33"/>
        <v>19607410.450000003</v>
      </c>
      <c r="I653" s="130">
        <f t="shared" si="33"/>
        <v>569410.78</v>
      </c>
      <c r="J653" s="130">
        <f t="shared" si="33"/>
        <v>46299.96</v>
      </c>
      <c r="K653" s="226">
        <f t="shared" si="33"/>
        <v>117601033.38999997</v>
      </c>
      <c r="L653" s="134">
        <f>F653+G653+H653+I653+J653+K653</f>
        <v>157761513.89999998</v>
      </c>
      <c r="N653" s="190"/>
      <c r="O653" s="134"/>
      <c r="P653" s="186"/>
      <c r="Q653" s="186"/>
    </row>
    <row r="654" spans="2:17" s="133" customFormat="1" ht="15.75">
      <c r="B654" s="269"/>
      <c r="C654" s="251"/>
      <c r="D654" s="311"/>
      <c r="E654" s="296"/>
      <c r="F654" s="355"/>
      <c r="G654" s="130"/>
      <c r="H654" s="130"/>
      <c r="I654" s="130"/>
      <c r="J654" s="130"/>
      <c r="K654" s="144"/>
      <c r="N654" s="190"/>
      <c r="O654" s="134"/>
      <c r="P654" s="186"/>
      <c r="Q654" s="186"/>
    </row>
    <row r="655" spans="2:17" s="133" customFormat="1" ht="15.75">
      <c r="B655" s="257"/>
      <c r="C655" s="258"/>
      <c r="D655" s="284"/>
      <c r="E655" s="417"/>
      <c r="F655" s="588"/>
      <c r="G655" s="130"/>
      <c r="H655" s="130"/>
      <c r="I655" s="130"/>
      <c r="J655" s="130"/>
      <c r="K655" s="320"/>
      <c r="N655" s="190"/>
      <c r="O655" s="134"/>
      <c r="P655" s="186"/>
      <c r="Q655" s="186"/>
    </row>
    <row r="656" spans="2:17" s="133" customFormat="1" ht="15.75">
      <c r="B656" s="257"/>
      <c r="C656" s="258"/>
      <c r="D656" s="284"/>
      <c r="E656" s="417"/>
      <c r="F656" s="355"/>
      <c r="G656" s="130"/>
      <c r="H656" s="130"/>
      <c r="I656" s="130"/>
      <c r="J656" s="130"/>
      <c r="K656" s="144"/>
      <c r="L656" s="587"/>
      <c r="N656" s="190"/>
      <c r="O656" s="134"/>
      <c r="P656" s="186"/>
      <c r="Q656" s="186"/>
    </row>
    <row r="657" spans="2:17" s="133" customFormat="1" ht="15.75">
      <c r="B657" s="269"/>
      <c r="C657" s="258"/>
      <c r="D657" s="525"/>
      <c r="E657" s="296"/>
      <c r="F657" s="355"/>
      <c r="G657" s="130"/>
      <c r="H657" s="130"/>
      <c r="I657" s="130"/>
      <c r="J657" s="130"/>
      <c r="K657" s="144"/>
      <c r="N657" s="190"/>
      <c r="O657" s="134"/>
      <c r="P657" s="186"/>
      <c r="Q657" s="186"/>
    </row>
    <row r="658" spans="2:17" s="133" customFormat="1" ht="15.75">
      <c r="B658" s="269"/>
      <c r="C658" s="258"/>
      <c r="D658" s="525"/>
      <c r="E658" s="296"/>
      <c r="F658" s="355"/>
      <c r="G658" s="130"/>
      <c r="H658" s="130"/>
      <c r="I658" s="130"/>
      <c r="J658" s="130"/>
      <c r="K658" s="144"/>
      <c r="N658" s="190"/>
      <c r="O658" s="134"/>
      <c r="P658" s="186"/>
      <c r="Q658" s="186"/>
    </row>
    <row r="659" spans="2:17" s="133" customFormat="1" ht="15.75">
      <c r="B659" s="269"/>
      <c r="C659" s="251"/>
      <c r="D659" s="322"/>
      <c r="E659" s="296"/>
      <c r="F659" s="355"/>
      <c r="G659" s="130"/>
      <c r="H659" s="130"/>
      <c r="I659" s="130"/>
      <c r="J659" s="130"/>
      <c r="K659" s="144"/>
      <c r="N659" s="190"/>
      <c r="O659" s="134"/>
      <c r="P659" s="186"/>
      <c r="Q659" s="186"/>
    </row>
    <row r="660" spans="2:17" s="133" customFormat="1" ht="15.75">
      <c r="B660" s="269"/>
      <c r="C660" s="251"/>
      <c r="D660" s="322"/>
      <c r="E660" s="296"/>
      <c r="F660" s="355"/>
      <c r="G660" s="173"/>
      <c r="H660" s="176"/>
      <c r="I660" s="176"/>
      <c r="J660" s="176"/>
      <c r="K660" s="189"/>
      <c r="L660" s="134">
        <f>SUM(D582:D660)</f>
        <v>166092000.49</v>
      </c>
      <c r="N660" s="190"/>
      <c r="O660" s="134"/>
      <c r="P660" s="186"/>
      <c r="Q660" s="186"/>
    </row>
    <row r="661" spans="2:17" s="133" customFormat="1" ht="15.75">
      <c r="B661" s="210"/>
      <c r="C661" s="191"/>
      <c r="D661" s="130"/>
      <c r="E661" s="184"/>
      <c r="F661" s="130"/>
      <c r="G661" s="173"/>
      <c r="H661" s="176"/>
      <c r="I661" s="176"/>
      <c r="J661" s="176"/>
      <c r="K661" s="189"/>
      <c r="N661" s="190"/>
      <c r="O661" s="134"/>
      <c r="P661" s="186"/>
      <c r="Q661" s="186"/>
    </row>
    <row r="662" spans="2:17" s="133" customFormat="1" ht="15.75">
      <c r="B662" s="204"/>
      <c r="C662" s="191"/>
      <c r="D662" s="249"/>
      <c r="E662" s="212"/>
      <c r="F662" s="249"/>
      <c r="G662" s="222"/>
      <c r="H662" s="222"/>
      <c r="I662" s="222"/>
      <c r="J662" s="222"/>
      <c r="K662" s="248"/>
      <c r="L662" s="134"/>
      <c r="N662" s="190"/>
      <c r="O662" s="134"/>
      <c r="P662" s="186"/>
      <c r="Q662" s="186"/>
    </row>
    <row r="663" spans="2:17" s="133" customFormat="1" ht="15.75">
      <c r="B663" s="172"/>
      <c r="C663" s="183"/>
      <c r="D663" s="130"/>
      <c r="E663" s="184"/>
      <c r="F663" s="130"/>
      <c r="G663" s="167"/>
      <c r="H663" s="130"/>
      <c r="I663" s="130"/>
      <c r="J663" s="130"/>
      <c r="K663" s="226"/>
      <c r="L663" s="134">
        <f>F663+G663+H663+I663+K663</f>
        <v>0</v>
      </c>
      <c r="N663" s="190"/>
      <c r="O663" s="134"/>
      <c r="P663" s="186"/>
      <c r="Q663" s="186"/>
    </row>
    <row r="664" spans="2:17" s="133" customFormat="1" ht="15.75">
      <c r="B664" s="149"/>
      <c r="C664" s="183"/>
      <c r="D664" s="268"/>
      <c r="E664" s="184"/>
      <c r="F664" s="130"/>
      <c r="G664" s="167"/>
      <c r="H664" s="130"/>
      <c r="I664" s="130"/>
      <c r="J664" s="130"/>
      <c r="K664" s="226"/>
      <c r="L664" s="134"/>
      <c r="N664" s="190"/>
      <c r="O664" s="134"/>
      <c r="P664" s="186"/>
      <c r="Q664" s="186"/>
    </row>
    <row r="665" spans="2:17" s="133" customFormat="1" ht="15.75">
      <c r="B665" s="172"/>
      <c r="C665" s="183"/>
      <c r="D665" s="130"/>
      <c r="E665" s="184"/>
      <c r="F665" s="130"/>
      <c r="G665" s="130"/>
      <c r="H665" s="130"/>
      <c r="I665" s="130"/>
      <c r="J665" s="130"/>
      <c r="K665" s="144"/>
      <c r="N665" s="190"/>
      <c r="O665" s="134"/>
      <c r="P665" s="186"/>
      <c r="Q665" s="186"/>
    </row>
    <row r="666" spans="2:17" s="133" customFormat="1" ht="15.75">
      <c r="B666" s="172"/>
      <c r="C666" s="183"/>
      <c r="D666" s="130"/>
      <c r="E666" s="184"/>
      <c r="F666" s="130"/>
      <c r="G666" s="130"/>
      <c r="H666" s="130"/>
      <c r="I666" s="130"/>
      <c r="J666" s="130"/>
      <c r="K666" s="144"/>
      <c r="N666" s="190"/>
      <c r="O666" s="134"/>
      <c r="P666" s="186"/>
      <c r="Q666" s="186"/>
    </row>
    <row r="667" spans="2:17" s="133" customFormat="1" ht="15.75">
      <c r="B667" s="172"/>
      <c r="C667" s="183"/>
      <c r="D667" s="130"/>
      <c r="E667" s="184"/>
      <c r="F667" s="130"/>
      <c r="G667" s="167"/>
      <c r="H667" s="130"/>
      <c r="I667" s="130"/>
      <c r="J667" s="130"/>
      <c r="K667" s="226"/>
      <c r="L667" s="134">
        <f>F667+G667+H667+J667+K667</f>
        <v>0</v>
      </c>
      <c r="N667" s="586">
        <v>132522478.09</v>
      </c>
      <c r="O667" s="134"/>
      <c r="P667" s="186"/>
      <c r="Q667" s="186"/>
    </row>
    <row r="668" spans="2:17" s="133" customFormat="1" ht="15.75">
      <c r="B668" s="172"/>
      <c r="C668" s="183"/>
      <c r="D668" s="267"/>
      <c r="E668" s="184"/>
      <c r="F668" s="130"/>
      <c r="G668" s="130"/>
      <c r="H668" s="130"/>
      <c r="I668" s="130"/>
      <c r="J668" s="130"/>
      <c r="K668" s="144"/>
      <c r="L668" s="134">
        <f>D667-L667</f>
        <v>0</v>
      </c>
      <c r="N668" s="284">
        <v>8306080.29</v>
      </c>
      <c r="O668" s="134"/>
      <c r="P668" s="186"/>
      <c r="Q668" s="186"/>
    </row>
    <row r="669" spans="2:17" s="133" customFormat="1" ht="15.75">
      <c r="B669" s="172"/>
      <c r="C669" s="183"/>
      <c r="D669" s="130"/>
      <c r="E669" s="184"/>
      <c r="F669" s="130"/>
      <c r="G669" s="130"/>
      <c r="H669" s="130"/>
      <c r="I669" s="130"/>
      <c r="J669" s="130"/>
      <c r="K669" s="144"/>
      <c r="N669" s="190"/>
      <c r="O669" s="134"/>
      <c r="P669" s="186"/>
      <c r="Q669" s="186"/>
    </row>
    <row r="670" spans="2:17" s="133" customFormat="1" ht="15.75">
      <c r="B670" s="172"/>
      <c r="C670" s="183"/>
      <c r="D670" s="130"/>
      <c r="E670" s="184"/>
      <c r="F670" s="130"/>
      <c r="G670" s="130"/>
      <c r="H670" s="130"/>
      <c r="I670" s="130"/>
      <c r="J670" s="130"/>
      <c r="K670" s="144"/>
      <c r="N670" s="324">
        <f>SUM(N667:N669)</f>
        <v>140828558.38</v>
      </c>
      <c r="O670" s="134"/>
      <c r="P670" s="186"/>
      <c r="Q670" s="186"/>
    </row>
    <row r="671" spans="2:17" s="133" customFormat="1" ht="15.75">
      <c r="B671" s="172"/>
      <c r="C671" s="183"/>
      <c r="D671" s="130"/>
      <c r="E671" s="184"/>
      <c r="F671" s="130"/>
      <c r="G671" s="130"/>
      <c r="H671" s="130"/>
      <c r="I671" s="130"/>
      <c r="J671" s="130"/>
      <c r="K671" s="144"/>
      <c r="L671" s="134">
        <f>F667+G667+H667+K667</f>
        <v>0</v>
      </c>
      <c r="N671" s="190"/>
      <c r="O671" s="134"/>
      <c r="P671" s="186"/>
      <c r="Q671" s="186"/>
    </row>
    <row r="672" spans="2:17" s="133" customFormat="1" ht="15.75">
      <c r="B672" s="172"/>
      <c r="C672" s="183"/>
      <c r="D672" s="130"/>
      <c r="E672" s="184"/>
      <c r="F672" s="130"/>
      <c r="G672" s="130"/>
      <c r="H672" s="130"/>
      <c r="I672" s="130"/>
      <c r="J672" s="130"/>
      <c r="K672" s="144"/>
      <c r="L672" s="134">
        <f>D667-L671</f>
        <v>0</v>
      </c>
      <c r="N672" s="586">
        <v>140828558.38</v>
      </c>
      <c r="O672" s="134"/>
      <c r="P672" s="186"/>
      <c r="Q672" s="186"/>
    </row>
    <row r="673" spans="2:17" s="133" customFormat="1" ht="15.75">
      <c r="B673" s="172"/>
      <c r="C673" s="183"/>
      <c r="D673" s="130"/>
      <c r="E673" s="184"/>
      <c r="F673" s="130"/>
      <c r="G673" s="130"/>
      <c r="H673" s="130"/>
      <c r="I673" s="130"/>
      <c r="J673" s="130"/>
      <c r="K673" s="144"/>
      <c r="N673" s="190"/>
      <c r="O673" s="134"/>
      <c r="P673" s="186"/>
      <c r="Q673" s="186"/>
    </row>
    <row r="674" spans="2:17" s="133" customFormat="1" ht="15.75">
      <c r="B674" s="172"/>
      <c r="C674" s="183"/>
      <c r="D674" s="130"/>
      <c r="E674" s="184"/>
      <c r="F674" s="130"/>
      <c r="G674" s="130"/>
      <c r="H674" s="130"/>
      <c r="I674" s="130"/>
      <c r="J674" s="130"/>
      <c r="K674" s="144"/>
      <c r="N674" s="190"/>
      <c r="O674" s="134"/>
      <c r="P674" s="186"/>
      <c r="Q674" s="186"/>
    </row>
    <row r="675" spans="2:17" s="133" customFormat="1" ht="15.75">
      <c r="B675" s="172"/>
      <c r="C675" s="183"/>
      <c r="D675" s="130"/>
      <c r="E675" s="184"/>
      <c r="F675" s="130"/>
      <c r="G675" s="130"/>
      <c r="H675" s="130"/>
      <c r="I675" s="130"/>
      <c r="J675" s="130"/>
      <c r="K675" s="144"/>
      <c r="N675" s="190"/>
      <c r="O675" s="134"/>
      <c r="P675" s="186"/>
      <c r="Q675" s="186"/>
    </row>
    <row r="676" spans="2:17" s="133" customFormat="1" ht="15.75">
      <c r="B676" s="172"/>
      <c r="C676" s="183"/>
      <c r="D676" s="130"/>
      <c r="E676" s="184"/>
      <c r="F676" s="130"/>
      <c r="G676" s="130"/>
      <c r="H676" s="130"/>
      <c r="I676" s="130"/>
      <c r="J676" s="130"/>
      <c r="K676" s="144"/>
      <c r="N676" s="190"/>
      <c r="O676" s="134"/>
      <c r="P676" s="186"/>
      <c r="Q676" s="186"/>
    </row>
    <row r="677" spans="2:17" s="133" customFormat="1" ht="15.75">
      <c r="B677" s="172"/>
      <c r="C677" s="183"/>
      <c r="D677" s="130"/>
      <c r="E677" s="184"/>
      <c r="F677" s="130"/>
      <c r="G677" s="130"/>
      <c r="H677" s="130"/>
      <c r="I677" s="130"/>
      <c r="J677" s="130"/>
      <c r="K677" s="144"/>
      <c r="N677" s="190"/>
      <c r="O677" s="134"/>
      <c r="P677" s="186"/>
      <c r="Q677" s="186"/>
    </row>
    <row r="678" spans="2:17" s="133" customFormat="1" ht="15.75">
      <c r="B678" s="172"/>
      <c r="C678" s="183"/>
      <c r="D678" s="130"/>
      <c r="E678" s="184"/>
      <c r="F678" s="130"/>
      <c r="G678" s="130"/>
      <c r="H678" s="130"/>
      <c r="I678" s="130"/>
      <c r="J678" s="130"/>
      <c r="K678" s="144"/>
      <c r="N678" s="190"/>
      <c r="O678" s="134"/>
      <c r="P678" s="186"/>
      <c r="Q678" s="186"/>
    </row>
    <row r="679" spans="2:17" s="133" customFormat="1" ht="15.75">
      <c r="B679" s="172"/>
      <c r="C679" s="183"/>
      <c r="D679" s="130"/>
      <c r="E679" s="184"/>
      <c r="F679" s="130"/>
      <c r="G679" s="130"/>
      <c r="H679" s="130"/>
      <c r="I679" s="130"/>
      <c r="J679" s="130"/>
      <c r="K679" s="144"/>
      <c r="N679" s="190"/>
      <c r="O679" s="134"/>
      <c r="P679" s="186"/>
      <c r="Q679" s="186"/>
    </row>
    <row r="680" spans="2:17" s="133" customFormat="1" ht="15.75">
      <c r="B680" s="172"/>
      <c r="C680" s="183"/>
      <c r="D680" s="130"/>
      <c r="E680" s="184"/>
      <c r="F680" s="130"/>
      <c r="G680" s="130"/>
      <c r="H680" s="130"/>
      <c r="I680" s="130"/>
      <c r="J680" s="130"/>
      <c r="K680" s="144"/>
      <c r="N680" s="190"/>
      <c r="O680" s="134"/>
      <c r="P680" s="186"/>
      <c r="Q680" s="186"/>
    </row>
    <row r="681" spans="2:17" s="133" customFormat="1" ht="15.75">
      <c r="B681" s="172"/>
      <c r="C681" s="183"/>
      <c r="D681" s="130"/>
      <c r="E681" s="184"/>
      <c r="F681" s="130"/>
      <c r="G681" s="130"/>
      <c r="H681" s="130"/>
      <c r="I681" s="130"/>
      <c r="J681" s="130"/>
      <c r="K681" s="144"/>
      <c r="N681" s="190"/>
      <c r="O681" s="134"/>
      <c r="P681" s="186"/>
      <c r="Q681" s="186"/>
    </row>
    <row r="682" spans="2:17" s="133" customFormat="1" ht="15.75">
      <c r="B682" s="172"/>
      <c r="C682" s="183"/>
      <c r="D682" s="130"/>
      <c r="E682" s="184"/>
      <c r="F682" s="130"/>
      <c r="G682" s="130"/>
      <c r="H682" s="130"/>
      <c r="I682" s="130"/>
      <c r="J682" s="130"/>
      <c r="K682" s="144"/>
      <c r="N682" s="190"/>
      <c r="O682" s="134"/>
      <c r="P682" s="186"/>
      <c r="Q682" s="186"/>
    </row>
    <row r="683" spans="2:17" s="133" customFormat="1" ht="15.75">
      <c r="B683" s="204"/>
      <c r="C683" s="191"/>
      <c r="D683" s="130"/>
      <c r="E683" s="205"/>
      <c r="F683" s="130"/>
      <c r="G683" s="130"/>
      <c r="H683" s="176"/>
      <c r="I683" s="176"/>
      <c r="J683" s="176"/>
      <c r="K683" s="189"/>
      <c r="N683" s="190"/>
      <c r="O683" s="134"/>
      <c r="P683" s="186"/>
      <c r="Q683" s="186"/>
    </row>
    <row r="684" spans="2:17" s="133" customFormat="1" ht="15.75">
      <c r="B684" s="204"/>
      <c r="C684" s="191"/>
      <c r="D684" s="213"/>
      <c r="E684" s="214"/>
      <c r="F684" s="206"/>
      <c r="G684" s="173"/>
      <c r="H684" s="176"/>
      <c r="I684" s="176"/>
      <c r="J684" s="176"/>
      <c r="K684" s="189"/>
      <c r="N684" s="190"/>
      <c r="O684" s="134"/>
      <c r="P684" s="186"/>
      <c r="Q684" s="186"/>
    </row>
    <row r="685" spans="2:17" s="133" customFormat="1" ht="15.75">
      <c r="B685" s="149"/>
      <c r="C685" s="183"/>
      <c r="D685" s="130"/>
      <c r="E685" s="184"/>
      <c r="F685" s="130"/>
      <c r="G685" s="130"/>
      <c r="H685" s="130"/>
      <c r="I685" s="130"/>
      <c r="J685" s="130"/>
      <c r="K685" s="144"/>
      <c r="N685" s="190"/>
      <c r="O685" s="134"/>
      <c r="P685" s="186"/>
      <c r="Q685" s="186"/>
    </row>
    <row r="686" spans="2:17" s="133" customFormat="1" ht="15.75">
      <c r="B686" s="172"/>
      <c r="C686" s="183"/>
      <c r="D686" s="130"/>
      <c r="E686" s="184"/>
      <c r="F686" s="130"/>
      <c r="G686" s="130"/>
      <c r="H686" s="130"/>
      <c r="I686" s="130"/>
      <c r="J686" s="130">
        <v>0</v>
      </c>
      <c r="K686" s="144"/>
      <c r="N686" s="190"/>
      <c r="O686" s="134"/>
      <c r="P686" s="186"/>
      <c r="Q686" s="186"/>
    </row>
    <row r="687" spans="2:17" s="133" customFormat="1" ht="15.75">
      <c r="B687" s="172"/>
      <c r="C687" s="183"/>
      <c r="D687" s="130"/>
      <c r="E687" s="184"/>
      <c r="F687" s="130"/>
      <c r="G687" s="130"/>
      <c r="H687" s="130"/>
      <c r="I687" s="130"/>
      <c r="J687" s="130"/>
      <c r="K687" s="144"/>
      <c r="N687" s="190"/>
      <c r="O687" s="134"/>
      <c r="P687" s="186"/>
      <c r="Q687" s="186"/>
    </row>
    <row r="688" spans="2:17" s="133" customFormat="1" ht="15.75">
      <c r="B688" s="149"/>
      <c r="C688" s="126"/>
      <c r="D688" s="215">
        <f>SUM(D396:D687)</f>
        <v>315519127.8</v>
      </c>
      <c r="E688" s="188"/>
      <c r="F688" s="167">
        <f aca="true" t="shared" si="34" ref="F688:K688">SUM(F396:F687)</f>
        <v>11764874.52</v>
      </c>
      <c r="G688" s="167">
        <f t="shared" si="34"/>
        <v>28109844.12</v>
      </c>
      <c r="H688" s="130">
        <f t="shared" si="34"/>
        <v>39214820.900000006</v>
      </c>
      <c r="I688" s="167">
        <f t="shared" si="34"/>
        <v>1134921.56</v>
      </c>
      <c r="J688" s="167">
        <f t="shared" si="34"/>
        <v>92599.92</v>
      </c>
      <c r="K688" s="226">
        <f t="shared" si="34"/>
        <v>235202066.77999994</v>
      </c>
      <c r="N688" s="190"/>
      <c r="O688" s="134"/>
      <c r="P688" s="186"/>
      <c r="Q688" s="186"/>
    </row>
    <row r="689" spans="2:17" s="133" customFormat="1" ht="15.75">
      <c r="B689" s="173">
        <f>D688-D689</f>
        <v>530328793.12</v>
      </c>
      <c r="C689" s="126"/>
      <c r="D689" s="215">
        <v>-214809665.32</v>
      </c>
      <c r="E689" s="188"/>
      <c r="F689" s="167"/>
      <c r="G689" s="167"/>
      <c r="H689" s="130"/>
      <c r="I689" s="130"/>
      <c r="J689" s="130"/>
      <c r="K689" s="144"/>
      <c r="N689" s="190"/>
      <c r="O689" s="134"/>
      <c r="P689" s="186"/>
      <c r="Q689" s="186"/>
    </row>
    <row r="690" spans="2:17" s="133" customFormat="1" ht="15.75">
      <c r="B690" s="149"/>
      <c r="C690" s="126"/>
      <c r="D690" s="215">
        <f>SUM(D688:D689)</f>
        <v>100709462.48000002</v>
      </c>
      <c r="E690" s="188"/>
      <c r="F690" s="167"/>
      <c r="G690" s="167"/>
      <c r="H690" s="130"/>
      <c r="I690" s="130"/>
      <c r="J690" s="130"/>
      <c r="K690" s="144"/>
      <c r="N690" s="190"/>
      <c r="O690" s="134"/>
      <c r="P690" s="186"/>
      <c r="Q690" s="186"/>
    </row>
    <row r="691" spans="2:17" s="133" customFormat="1" ht="15.75">
      <c r="B691" s="216" t="s">
        <v>107</v>
      </c>
      <c r="C691" s="126"/>
      <c r="D691" s="176"/>
      <c r="E691" s="177">
        <f>F688+G688+H688+I688+J688+K688</f>
        <v>315519127.79999995</v>
      </c>
      <c r="F691" s="125"/>
      <c r="G691" s="125"/>
      <c r="H691" s="125"/>
      <c r="I691" s="125"/>
      <c r="J691" s="125"/>
      <c r="K691" s="196"/>
      <c r="N691" s="190"/>
      <c r="O691" s="134"/>
      <c r="P691" s="186"/>
      <c r="Q691" s="186"/>
    </row>
    <row r="692" spans="2:17" s="133" customFormat="1" ht="15.75">
      <c r="B692" s="216"/>
      <c r="C692" s="126"/>
      <c r="D692" s="176"/>
      <c r="E692" s="177"/>
      <c r="F692" s="125"/>
      <c r="G692" s="125"/>
      <c r="H692" s="125"/>
      <c r="I692" s="125"/>
      <c r="J692" s="125"/>
      <c r="K692" s="196"/>
      <c r="N692" s="190"/>
      <c r="O692" s="134"/>
      <c r="P692" s="186"/>
      <c r="Q692" s="186"/>
    </row>
    <row r="693" spans="2:17" s="133" customFormat="1" ht="15.75">
      <c r="B693" s="149"/>
      <c r="C693" s="126"/>
      <c r="D693" s="176"/>
      <c r="E693" s="177">
        <f>D688-E691</f>
        <v>0</v>
      </c>
      <c r="F693" s="125"/>
      <c r="G693" s="125"/>
      <c r="H693" s="125"/>
      <c r="I693" s="125"/>
      <c r="J693" s="125"/>
      <c r="K693" s="217"/>
      <c r="N693" s="190"/>
      <c r="O693" s="134"/>
      <c r="P693" s="186"/>
      <c r="Q693" s="186"/>
    </row>
    <row r="694" spans="2:17" s="133" customFormat="1" ht="15.75">
      <c r="B694" s="149" t="s">
        <v>108</v>
      </c>
      <c r="C694" s="126"/>
      <c r="D694" s="176">
        <f aca="true" t="shared" si="35" ref="D694:D700">SUM(F694:K694)</f>
        <v>122</v>
      </c>
      <c r="E694" s="177"/>
      <c r="F694" s="125"/>
      <c r="G694" s="125"/>
      <c r="H694" s="125"/>
      <c r="I694" s="125"/>
      <c r="J694" s="125"/>
      <c r="K694" s="196">
        <v>122</v>
      </c>
      <c r="N694" s="190"/>
      <c r="O694" s="134"/>
      <c r="P694" s="186"/>
      <c r="Q694" s="186"/>
    </row>
    <row r="695" spans="2:17" s="133" customFormat="1" ht="15.75">
      <c r="B695" s="149" t="s">
        <v>109</v>
      </c>
      <c r="C695" s="126"/>
      <c r="D695" s="176">
        <f t="shared" si="35"/>
        <v>1000</v>
      </c>
      <c r="E695" s="177"/>
      <c r="F695" s="125"/>
      <c r="G695" s="125"/>
      <c r="H695" s="125"/>
      <c r="I695" s="125"/>
      <c r="J695" s="125"/>
      <c r="K695" s="196">
        <v>1000</v>
      </c>
      <c r="N695" s="190"/>
      <c r="O695" s="134"/>
      <c r="P695" s="186"/>
      <c r="Q695" s="186"/>
    </row>
    <row r="696" spans="2:17" s="133" customFormat="1" ht="15.75">
      <c r="B696" s="149" t="s">
        <v>110</v>
      </c>
      <c r="C696" s="126"/>
      <c r="D696" s="176">
        <f t="shared" si="35"/>
        <v>3308</v>
      </c>
      <c r="E696" s="177"/>
      <c r="F696" s="125"/>
      <c r="G696" s="125"/>
      <c r="H696" s="125"/>
      <c r="I696" s="125"/>
      <c r="J696" s="125"/>
      <c r="K696" s="196">
        <v>3308</v>
      </c>
      <c r="N696" s="190"/>
      <c r="O696" s="134"/>
      <c r="P696" s="186"/>
      <c r="Q696" s="186"/>
    </row>
    <row r="697" spans="2:17" s="133" customFormat="1" ht="15.75">
      <c r="B697" s="149" t="s">
        <v>111</v>
      </c>
      <c r="C697" s="126"/>
      <c r="D697" s="176">
        <f t="shared" si="35"/>
        <v>1897.2</v>
      </c>
      <c r="E697" s="177"/>
      <c r="F697" s="125"/>
      <c r="G697" s="125"/>
      <c r="H697" s="125"/>
      <c r="I697" s="125"/>
      <c r="J697" s="125"/>
      <c r="K697" s="196">
        <v>1897.2</v>
      </c>
      <c r="N697" s="190"/>
      <c r="O697" s="134"/>
      <c r="P697" s="186"/>
      <c r="Q697" s="186"/>
    </row>
    <row r="698" spans="2:17" s="133" customFormat="1" ht="15.75">
      <c r="B698" s="149" t="s">
        <v>112</v>
      </c>
      <c r="C698" s="126"/>
      <c r="D698" s="176">
        <f t="shared" si="35"/>
        <v>608.25</v>
      </c>
      <c r="E698" s="177"/>
      <c r="F698" s="125"/>
      <c r="G698" s="125"/>
      <c r="H698" s="125"/>
      <c r="I698" s="125"/>
      <c r="J698" s="125"/>
      <c r="K698" s="196">
        <v>608.25</v>
      </c>
      <c r="N698" s="190" t="s">
        <v>123</v>
      </c>
      <c r="O698" s="134"/>
      <c r="P698" s="186">
        <v>40508</v>
      </c>
      <c r="Q698" s="186"/>
    </row>
    <row r="699" spans="2:17" s="133" customFormat="1" ht="15.75">
      <c r="B699" s="149" t="s">
        <v>76</v>
      </c>
      <c r="C699" s="126"/>
      <c r="D699" s="176">
        <f t="shared" si="35"/>
        <v>837</v>
      </c>
      <c r="E699" s="177"/>
      <c r="F699" s="125"/>
      <c r="G699" s="125"/>
      <c r="H699" s="125"/>
      <c r="I699" s="125"/>
      <c r="J699" s="125"/>
      <c r="K699" s="196">
        <v>837</v>
      </c>
      <c r="N699" s="190" t="s">
        <v>98</v>
      </c>
      <c r="O699" s="134"/>
      <c r="P699" s="186">
        <v>38309</v>
      </c>
      <c r="Q699" s="186"/>
    </row>
    <row r="700" spans="2:17" s="127" customFormat="1" ht="15.75">
      <c r="B700" s="149" t="s">
        <v>113</v>
      </c>
      <c r="C700" s="126"/>
      <c r="D700" s="176">
        <f t="shared" si="35"/>
        <v>196.6</v>
      </c>
      <c r="E700" s="177"/>
      <c r="F700" s="125"/>
      <c r="G700" s="125"/>
      <c r="H700" s="125"/>
      <c r="I700" s="125"/>
      <c r="J700" s="125"/>
      <c r="K700" s="196">
        <v>196.6</v>
      </c>
      <c r="N700" s="190" t="s">
        <v>99</v>
      </c>
      <c r="O700" s="134"/>
      <c r="P700" s="211"/>
      <c r="Q700" s="211"/>
    </row>
    <row r="701" spans="2:17" s="127" customFormat="1" ht="15.75">
      <c r="B701" s="149"/>
      <c r="C701" s="126"/>
      <c r="D701" s="176">
        <f>SUM(D694:D700)</f>
        <v>7969.05</v>
      </c>
      <c r="E701" s="177"/>
      <c r="F701" s="218"/>
      <c r="G701" s="218"/>
      <c r="H701" s="125"/>
      <c r="I701" s="125"/>
      <c r="J701" s="125"/>
      <c r="K701" s="149"/>
      <c r="L701" s="132"/>
      <c r="N701" s="190" t="s">
        <v>100</v>
      </c>
      <c r="O701" s="134"/>
      <c r="P701" s="186">
        <v>39843</v>
      </c>
      <c r="Q701" s="186"/>
    </row>
    <row r="702" spans="2:17" s="127" customFormat="1" ht="15.75">
      <c r="B702" s="149"/>
      <c r="C702" s="126"/>
      <c r="D702" s="176"/>
      <c r="E702" s="177"/>
      <c r="F702" s="125"/>
      <c r="G702" s="125"/>
      <c r="H702" s="125"/>
      <c r="I702" s="125"/>
      <c r="J702" s="125"/>
      <c r="K702" s="196"/>
      <c r="N702" s="193" t="s">
        <v>135</v>
      </c>
      <c r="O702" s="134"/>
      <c r="P702" s="186">
        <v>40685</v>
      </c>
      <c r="Q702" s="186"/>
    </row>
    <row r="703" spans="2:17" s="127" customFormat="1" ht="15.75">
      <c r="B703" s="149"/>
      <c r="C703" s="126"/>
      <c r="D703" s="176">
        <f>SUM(D701)</f>
        <v>7969.05</v>
      </c>
      <c r="E703" s="177"/>
      <c r="F703" s="125"/>
      <c r="G703" s="125"/>
      <c r="H703" s="125"/>
      <c r="I703" s="125"/>
      <c r="J703" s="125"/>
      <c r="K703" s="196"/>
      <c r="N703" s="190" t="s">
        <v>126</v>
      </c>
      <c r="O703" s="134"/>
      <c r="P703" s="186">
        <v>41178</v>
      </c>
      <c r="Q703" s="186"/>
    </row>
    <row r="704" spans="2:17" s="127" customFormat="1" ht="15.75">
      <c r="B704" s="149"/>
      <c r="C704" s="126"/>
      <c r="D704" s="155">
        <f>D688+D703</f>
        <v>315527096.85</v>
      </c>
      <c r="E704" s="177"/>
      <c r="F704" s="167">
        <f aca="true" t="shared" si="36" ref="F704:K704">SUM(F396:F703)</f>
        <v>23529749.04</v>
      </c>
      <c r="G704" s="167">
        <f t="shared" si="36"/>
        <v>56219688.24</v>
      </c>
      <c r="H704" s="130">
        <f t="shared" si="36"/>
        <v>78429641.80000001</v>
      </c>
      <c r="I704" s="130">
        <f t="shared" si="36"/>
        <v>2269843.12</v>
      </c>
      <c r="J704" s="130">
        <f t="shared" si="36"/>
        <v>185199.84</v>
      </c>
      <c r="K704" s="196">
        <f t="shared" si="36"/>
        <v>470412102.6099999</v>
      </c>
      <c r="N704" s="190" t="s">
        <v>101</v>
      </c>
      <c r="O704" s="134"/>
      <c r="P704" s="186">
        <v>40961</v>
      </c>
      <c r="Q704" s="186"/>
    </row>
    <row r="705" spans="2:17" s="127" customFormat="1" ht="15.75">
      <c r="B705" s="149"/>
      <c r="C705" s="126"/>
      <c r="D705" s="215">
        <v>163313846.14</v>
      </c>
      <c r="E705" s="177">
        <f>D705-D688</f>
        <v>-152205281.66000003</v>
      </c>
      <c r="F705" s="125"/>
      <c r="G705" s="125"/>
      <c r="H705" s="125"/>
      <c r="I705" s="125"/>
      <c r="J705" s="125"/>
      <c r="K705" s="196"/>
      <c r="N705" s="193" t="s">
        <v>102</v>
      </c>
      <c r="O705" s="134"/>
      <c r="P705" s="186">
        <v>32142</v>
      </c>
      <c r="Q705" s="186"/>
    </row>
    <row r="706" spans="2:17" s="127" customFormat="1" ht="15.75">
      <c r="B706" s="149"/>
      <c r="C706" s="126"/>
      <c r="D706" s="176"/>
      <c r="E706" s="177"/>
      <c r="F706" s="125"/>
      <c r="G706" s="125"/>
      <c r="H706" s="125"/>
      <c r="I706" s="125"/>
      <c r="J706" s="125"/>
      <c r="K706" s="196"/>
      <c r="N706" s="190" t="s">
        <v>103</v>
      </c>
      <c r="O706" s="134"/>
      <c r="P706" s="186">
        <v>40633</v>
      </c>
      <c r="Q706" s="186"/>
    </row>
    <row r="707" spans="2:17" s="127" customFormat="1" ht="15.75">
      <c r="B707" s="149"/>
      <c r="C707" s="126"/>
      <c r="D707" s="176"/>
      <c r="E707" s="177"/>
      <c r="F707" s="125"/>
      <c r="G707" s="125"/>
      <c r="H707" s="125"/>
      <c r="I707" s="125"/>
      <c r="J707" s="125"/>
      <c r="K707" s="196"/>
      <c r="N707" s="190"/>
      <c r="O707" s="134"/>
      <c r="P707" s="186"/>
      <c r="Q707" s="186"/>
    </row>
    <row r="708" spans="2:17" s="127" customFormat="1" ht="15.75">
      <c r="B708" s="149"/>
      <c r="C708" s="126"/>
      <c r="D708" s="176"/>
      <c r="E708" s="177"/>
      <c r="F708" s="125"/>
      <c r="G708" s="125"/>
      <c r="H708" s="125"/>
      <c r="I708" s="125"/>
      <c r="J708" s="125"/>
      <c r="K708" s="196"/>
      <c r="N708" s="190"/>
      <c r="O708" s="134"/>
      <c r="P708" s="186"/>
      <c r="Q708" s="186"/>
    </row>
    <row r="709" spans="2:17" s="127" customFormat="1" ht="15.75">
      <c r="B709" s="149"/>
      <c r="C709" s="126"/>
      <c r="D709" s="155">
        <v>174320521.33</v>
      </c>
      <c r="E709" s="177"/>
      <c r="F709" s="125"/>
      <c r="G709" s="125"/>
      <c r="H709" s="125"/>
      <c r="I709" s="125"/>
      <c r="J709" s="125"/>
      <c r="K709" s="196"/>
      <c r="N709" s="190"/>
      <c r="O709" s="134"/>
      <c r="P709" s="186"/>
      <c r="Q709" s="186"/>
    </row>
    <row r="710" spans="2:17" s="127" customFormat="1" ht="15.75">
      <c r="B710" s="149"/>
      <c r="C710" s="126"/>
      <c r="D710" s="130">
        <f>D688</f>
        <v>315519127.8</v>
      </c>
      <c r="E710" s="177"/>
      <c r="F710" s="125"/>
      <c r="G710" s="125"/>
      <c r="H710" s="125"/>
      <c r="I710" s="125"/>
      <c r="J710" s="125"/>
      <c r="K710" s="196"/>
      <c r="N710" s="190"/>
      <c r="O710" s="134"/>
      <c r="P710" s="186"/>
      <c r="Q710" s="186"/>
    </row>
    <row r="711" spans="2:17" s="127" customFormat="1" ht="15.75">
      <c r="B711" s="149"/>
      <c r="C711" s="126"/>
      <c r="D711" s="176">
        <f>D709-D710</f>
        <v>-141198606.47</v>
      </c>
      <c r="E711" s="177"/>
      <c r="F711" s="125"/>
      <c r="G711" s="125"/>
      <c r="H711" s="125"/>
      <c r="I711" s="125"/>
      <c r="J711" s="125"/>
      <c r="K711" s="196"/>
      <c r="N711" s="190"/>
      <c r="O711" s="134"/>
      <c r="P711" s="186"/>
      <c r="Q711" s="186"/>
    </row>
    <row r="712" spans="2:17" s="127" customFormat="1" ht="15.75">
      <c r="B712" s="149"/>
      <c r="C712" s="126"/>
      <c r="D712" s="176"/>
      <c r="E712" s="177"/>
      <c r="F712" s="125"/>
      <c r="G712" s="125"/>
      <c r="H712" s="125"/>
      <c r="I712" s="125"/>
      <c r="J712" s="125"/>
      <c r="K712" s="196"/>
      <c r="N712" s="190"/>
      <c r="O712" s="134"/>
      <c r="P712" s="186"/>
      <c r="Q712" s="186"/>
    </row>
    <row r="713" spans="2:17" s="127" customFormat="1" ht="15.75">
      <c r="B713" s="149"/>
      <c r="C713" s="126"/>
      <c r="D713" s="176"/>
      <c r="E713" s="177"/>
      <c r="F713" s="125"/>
      <c r="G713" s="125"/>
      <c r="H713" s="125"/>
      <c r="I713" s="125"/>
      <c r="J713" s="125"/>
      <c r="K713" s="196"/>
      <c r="N713" s="190"/>
      <c r="O713" s="134"/>
      <c r="P713" s="186"/>
      <c r="Q713" s="186"/>
    </row>
    <row r="714" spans="2:17" s="127" customFormat="1" ht="15.75">
      <c r="B714" s="149"/>
      <c r="C714" s="126"/>
      <c r="D714" s="176"/>
      <c r="E714" s="177"/>
      <c r="F714" s="125"/>
      <c r="G714" s="125"/>
      <c r="H714" s="125"/>
      <c r="I714" s="125"/>
      <c r="J714" s="125"/>
      <c r="K714" s="196"/>
      <c r="N714" s="190"/>
      <c r="O714" s="134"/>
      <c r="P714" s="186"/>
      <c r="Q714" s="186"/>
    </row>
    <row r="715" spans="2:17" s="127" customFormat="1" ht="15.75">
      <c r="B715" s="149"/>
      <c r="C715" s="126"/>
      <c r="D715" s="176"/>
      <c r="E715" s="177"/>
      <c r="F715" s="125"/>
      <c r="G715" s="125"/>
      <c r="H715" s="125"/>
      <c r="I715" s="125"/>
      <c r="J715" s="125"/>
      <c r="K715" s="196"/>
      <c r="N715" s="190"/>
      <c r="O715" s="134"/>
      <c r="P715" s="186"/>
      <c r="Q715" s="186"/>
    </row>
    <row r="716" spans="2:17" s="127" customFormat="1" ht="15.75">
      <c r="B716" s="149"/>
      <c r="C716" s="126"/>
      <c r="D716" s="176"/>
      <c r="E716" s="177"/>
      <c r="F716" s="125"/>
      <c r="G716" s="125"/>
      <c r="H716" s="125"/>
      <c r="I716" s="125"/>
      <c r="J716" s="125"/>
      <c r="K716" s="196"/>
      <c r="N716" s="190"/>
      <c r="O716" s="134"/>
      <c r="P716" s="186"/>
      <c r="Q716" s="186"/>
    </row>
    <row r="717" spans="2:17" s="127" customFormat="1" ht="15.75">
      <c r="B717" s="149"/>
      <c r="C717" s="126"/>
      <c r="D717" s="176"/>
      <c r="E717" s="177"/>
      <c r="F717" s="125"/>
      <c r="G717" s="125"/>
      <c r="H717" s="125"/>
      <c r="I717" s="125"/>
      <c r="J717" s="125"/>
      <c r="K717" s="196"/>
      <c r="N717" s="190"/>
      <c r="O717" s="134"/>
      <c r="P717" s="186"/>
      <c r="Q717" s="186"/>
    </row>
    <row r="718" spans="2:17" s="127" customFormat="1" ht="15.75">
      <c r="B718" s="149"/>
      <c r="C718" s="126"/>
      <c r="D718" s="176"/>
      <c r="E718" s="177"/>
      <c r="F718" s="125"/>
      <c r="G718" s="125"/>
      <c r="H718" s="125"/>
      <c r="I718" s="125"/>
      <c r="J718" s="125"/>
      <c r="K718" s="196"/>
      <c r="N718" s="190"/>
      <c r="O718" s="134"/>
      <c r="P718" s="186"/>
      <c r="Q718" s="186"/>
    </row>
    <row r="719" spans="2:17" s="127" customFormat="1" ht="15.75">
      <c r="B719" s="149"/>
      <c r="C719" s="126"/>
      <c r="D719" s="176"/>
      <c r="E719" s="177"/>
      <c r="F719" s="125"/>
      <c r="G719" s="125"/>
      <c r="H719" s="125"/>
      <c r="I719" s="125"/>
      <c r="J719" s="125"/>
      <c r="K719" s="196"/>
      <c r="N719" s="190"/>
      <c r="O719" s="134"/>
      <c r="P719" s="186"/>
      <c r="Q719" s="186"/>
    </row>
    <row r="720" spans="2:17" s="127" customFormat="1" ht="15.75">
      <c r="B720" s="149"/>
      <c r="C720" s="126"/>
      <c r="D720" s="176"/>
      <c r="E720" s="177"/>
      <c r="F720" s="125"/>
      <c r="G720" s="125"/>
      <c r="H720" s="125"/>
      <c r="I720" s="125"/>
      <c r="J720" s="125"/>
      <c r="K720" s="196"/>
      <c r="N720" s="190"/>
      <c r="O720" s="134"/>
      <c r="P720" s="186"/>
      <c r="Q720" s="186"/>
    </row>
    <row r="721" spans="2:17" s="127" customFormat="1" ht="15.75">
      <c r="B721" s="149"/>
      <c r="C721" s="126"/>
      <c r="D721" s="176"/>
      <c r="E721" s="177"/>
      <c r="F721" s="125"/>
      <c r="G721" s="125"/>
      <c r="H721" s="125"/>
      <c r="I721" s="125"/>
      <c r="J721" s="125"/>
      <c r="K721" s="196"/>
      <c r="N721" s="190"/>
      <c r="O721" s="134"/>
      <c r="P721" s="186"/>
      <c r="Q721" s="186"/>
    </row>
    <row r="722" spans="2:17" s="127" customFormat="1" ht="15.75">
      <c r="B722" s="149"/>
      <c r="C722" s="126"/>
      <c r="D722" s="176"/>
      <c r="E722" s="177"/>
      <c r="F722" s="125"/>
      <c r="G722" s="125"/>
      <c r="H722" s="125"/>
      <c r="I722" s="125"/>
      <c r="J722" s="125"/>
      <c r="K722" s="196"/>
      <c r="N722" s="190"/>
      <c r="O722" s="134"/>
      <c r="P722" s="186"/>
      <c r="Q722" s="186"/>
    </row>
    <row r="723" spans="2:17" s="127" customFormat="1" ht="15.75">
      <c r="B723" s="216" t="s">
        <v>107</v>
      </c>
      <c r="C723" s="126"/>
      <c r="D723" s="176"/>
      <c r="E723" s="177"/>
      <c r="F723" s="125"/>
      <c r="G723" s="125"/>
      <c r="H723" s="125"/>
      <c r="I723" s="125"/>
      <c r="J723" s="125"/>
      <c r="K723" s="196"/>
      <c r="N723" s="185" t="s">
        <v>150</v>
      </c>
      <c r="O723" s="134"/>
      <c r="P723" s="186">
        <v>41180</v>
      </c>
      <c r="Q723" s="186"/>
    </row>
    <row r="724" spans="2:19" s="127" customFormat="1" ht="15.75">
      <c r="B724" s="149"/>
      <c r="C724" s="126"/>
      <c r="D724" s="176"/>
      <c r="E724" s="177"/>
      <c r="F724" s="125"/>
      <c r="G724" s="125"/>
      <c r="H724" s="125"/>
      <c r="I724" s="125"/>
      <c r="J724" s="125"/>
      <c r="K724" s="196"/>
      <c r="N724" s="190" t="s">
        <v>154</v>
      </c>
      <c r="O724" s="134"/>
      <c r="P724" s="186">
        <v>41190</v>
      </c>
      <c r="Q724" s="186"/>
      <c r="R724" s="131"/>
      <c r="S724" s="131"/>
    </row>
    <row r="725" spans="2:17" s="127" customFormat="1" ht="15.75">
      <c r="B725" s="149" t="s">
        <v>108</v>
      </c>
      <c r="C725" s="126"/>
      <c r="D725" s="176">
        <f aca="true" t="shared" si="37" ref="D725:D731">SUM(F725:K725)</f>
        <v>122</v>
      </c>
      <c r="E725" s="177"/>
      <c r="F725" s="125"/>
      <c r="G725" s="125"/>
      <c r="H725" s="125"/>
      <c r="I725" s="125"/>
      <c r="J725" s="125"/>
      <c r="K725" s="196">
        <v>122</v>
      </c>
      <c r="N725" s="193" t="s">
        <v>104</v>
      </c>
      <c r="O725" s="134"/>
      <c r="P725" s="186">
        <v>38691</v>
      </c>
      <c r="Q725" s="186"/>
    </row>
    <row r="726" spans="2:17" s="127" customFormat="1" ht="15.75">
      <c r="B726" s="149" t="s">
        <v>109</v>
      </c>
      <c r="C726" s="126"/>
      <c r="D726" s="176">
        <f t="shared" si="37"/>
        <v>1000</v>
      </c>
      <c r="E726" s="177"/>
      <c r="F726" s="125"/>
      <c r="G726" s="125"/>
      <c r="H726" s="125"/>
      <c r="I726" s="125"/>
      <c r="J726" s="125"/>
      <c r="K726" s="196">
        <v>1000</v>
      </c>
      <c r="N726" s="190" t="s">
        <v>105</v>
      </c>
      <c r="O726" s="134"/>
      <c r="P726" s="186">
        <v>35695</v>
      </c>
      <c r="Q726" s="186"/>
    </row>
    <row r="727" spans="2:17" s="127" customFormat="1" ht="15.75">
      <c r="B727" s="149" t="s">
        <v>110</v>
      </c>
      <c r="C727" s="126"/>
      <c r="D727" s="176">
        <f t="shared" si="37"/>
        <v>3308</v>
      </c>
      <c r="E727" s="177"/>
      <c r="F727" s="125"/>
      <c r="G727" s="125"/>
      <c r="H727" s="125"/>
      <c r="I727" s="125"/>
      <c r="J727" s="125"/>
      <c r="K727" s="196">
        <v>3308</v>
      </c>
      <c r="N727" s="190" t="s">
        <v>106</v>
      </c>
      <c r="O727" s="134"/>
      <c r="P727" s="186">
        <v>38691</v>
      </c>
      <c r="Q727" s="186"/>
    </row>
    <row r="728" spans="2:17" s="133" customFormat="1" ht="15.75">
      <c r="B728" s="149" t="s">
        <v>111</v>
      </c>
      <c r="C728" s="126"/>
      <c r="D728" s="176">
        <f t="shared" si="37"/>
        <v>1897.2</v>
      </c>
      <c r="E728" s="177"/>
      <c r="F728" s="125"/>
      <c r="G728" s="125"/>
      <c r="H728" s="125"/>
      <c r="I728" s="125"/>
      <c r="J728" s="125"/>
      <c r="K728" s="196">
        <v>1897.2</v>
      </c>
      <c r="N728" s="134"/>
      <c r="O728" s="134"/>
      <c r="P728" s="186"/>
      <c r="Q728" s="186"/>
    </row>
    <row r="729" spans="2:17" s="133" customFormat="1" ht="15.75">
      <c r="B729" s="149" t="s">
        <v>112</v>
      </c>
      <c r="C729" s="126"/>
      <c r="D729" s="176">
        <f t="shared" si="37"/>
        <v>608.25</v>
      </c>
      <c r="E729" s="177"/>
      <c r="F729" s="125"/>
      <c r="G729" s="125"/>
      <c r="H729" s="125"/>
      <c r="I729" s="125"/>
      <c r="J729" s="125"/>
      <c r="K729" s="196">
        <v>608.25</v>
      </c>
      <c r="N729" s="134"/>
      <c r="O729" s="134"/>
      <c r="P729" s="186"/>
      <c r="Q729" s="186"/>
    </row>
    <row r="730" spans="2:17" s="133" customFormat="1" ht="15.75">
      <c r="B730" s="149" t="s">
        <v>76</v>
      </c>
      <c r="C730" s="126"/>
      <c r="D730" s="176">
        <f t="shared" si="37"/>
        <v>837</v>
      </c>
      <c r="E730" s="177"/>
      <c r="F730" s="125"/>
      <c r="G730" s="125"/>
      <c r="H730" s="125"/>
      <c r="I730" s="125"/>
      <c r="J730" s="125"/>
      <c r="K730" s="196">
        <v>837</v>
      </c>
      <c r="N730" s="134"/>
      <c r="O730" s="134"/>
      <c r="P730" s="134"/>
      <c r="Q730" s="134"/>
    </row>
    <row r="731" spans="2:17" s="133" customFormat="1" ht="15.75">
      <c r="B731" s="149" t="s">
        <v>113</v>
      </c>
      <c r="C731" s="126"/>
      <c r="D731" s="176">
        <f t="shared" si="37"/>
        <v>196.6</v>
      </c>
      <c r="E731" s="177"/>
      <c r="F731" s="125"/>
      <c r="G731" s="125"/>
      <c r="H731" s="125"/>
      <c r="I731" s="125"/>
      <c r="J731" s="125"/>
      <c r="K731" s="196">
        <v>196.6</v>
      </c>
      <c r="N731" s="134"/>
      <c r="O731" s="134"/>
      <c r="P731" s="134"/>
      <c r="Q731" s="134"/>
    </row>
    <row r="732" spans="2:17" s="133" customFormat="1" ht="15.75">
      <c r="B732" s="149"/>
      <c r="C732" s="126"/>
      <c r="D732" s="176">
        <f>SUM(D725:D731)</f>
        <v>7969.05</v>
      </c>
      <c r="E732" s="177"/>
      <c r="F732" s="218"/>
      <c r="G732" s="218"/>
      <c r="H732" s="125"/>
      <c r="I732" s="125"/>
      <c r="J732" s="125"/>
      <c r="K732" s="149"/>
      <c r="N732" s="134"/>
      <c r="O732" s="134"/>
      <c r="P732" s="134"/>
      <c r="Q732" s="134"/>
    </row>
    <row r="733" spans="2:17" s="133" customFormat="1" ht="15.75">
      <c r="B733" s="124"/>
      <c r="C733" s="219"/>
      <c r="D733" s="176"/>
      <c r="E733" s="177"/>
      <c r="F733" s="125"/>
      <c r="G733" s="125"/>
      <c r="H733" s="125"/>
      <c r="I733" s="125"/>
      <c r="J733" s="125"/>
      <c r="K733" s="196"/>
      <c r="N733" s="134"/>
      <c r="O733" s="134"/>
      <c r="P733" s="134"/>
      <c r="Q733" s="134"/>
    </row>
    <row r="734" spans="2:17" s="133" customFormat="1" ht="15.75">
      <c r="B734" s="172"/>
      <c r="C734" s="219"/>
      <c r="D734" s="176"/>
      <c r="E734" s="177"/>
      <c r="F734" s="176"/>
      <c r="G734" s="176"/>
      <c r="H734" s="176"/>
      <c r="I734" s="176"/>
      <c r="J734" s="176"/>
      <c r="K734" s="176"/>
      <c r="N734" s="134"/>
      <c r="O734" s="134"/>
      <c r="P734" s="134"/>
      <c r="Q734" s="134"/>
    </row>
    <row r="735" spans="2:17" s="133" customFormat="1" ht="15.75">
      <c r="B735" s="172"/>
      <c r="C735" s="219"/>
      <c r="D735" s="176"/>
      <c r="E735" s="177"/>
      <c r="F735" s="176"/>
      <c r="G735" s="176"/>
      <c r="H735" s="176"/>
      <c r="I735" s="176"/>
      <c r="J735" s="176"/>
      <c r="K735" s="176"/>
      <c r="N735" s="134"/>
      <c r="O735" s="134"/>
      <c r="P735" s="134"/>
      <c r="Q735" s="134"/>
    </row>
    <row r="736" spans="2:17" s="133" customFormat="1" ht="15.75">
      <c r="B736" s="172"/>
      <c r="C736" s="219"/>
      <c r="D736" s="220">
        <f>SUM(D403:D734)</f>
        <v>1344343793.6599998</v>
      </c>
      <c r="E736" s="221"/>
      <c r="F736" s="222">
        <f>SUM(F403:F733)</f>
        <v>47011018.08</v>
      </c>
      <c r="G736" s="222">
        <f>SUM(G403:G733)</f>
        <v>112439376.48</v>
      </c>
      <c r="H736" s="222">
        <f>SUM(H403:H733)</f>
        <v>156859283.60000002</v>
      </c>
      <c r="I736" s="220">
        <f>SUM(I432:I735)</f>
        <v>4509233.220000001</v>
      </c>
      <c r="J736" s="220">
        <f>SUM(J432:J735)</f>
        <v>370399.68</v>
      </c>
      <c r="K736" s="220">
        <f>SUM(K403:K733)</f>
        <v>940764564.2699999</v>
      </c>
      <c r="N736" s="134"/>
      <c r="O736" s="134"/>
      <c r="P736" s="134"/>
      <c r="Q736" s="134"/>
    </row>
    <row r="737" spans="2:17" s="133" customFormat="1" ht="15.75">
      <c r="B737" s="172"/>
      <c r="C737" s="219"/>
      <c r="D737" s="130">
        <v>143515615.22</v>
      </c>
      <c r="E737" s="223">
        <f>SUM(F736:K736)</f>
        <v>1261953875.33</v>
      </c>
      <c r="F737" s="167"/>
      <c r="G737" s="167"/>
      <c r="H737" s="167"/>
      <c r="I737" s="176"/>
      <c r="J737" s="176"/>
      <c r="K737" s="176"/>
      <c r="N737" s="134"/>
      <c r="O737" s="134"/>
      <c r="P737" s="134"/>
      <c r="Q737" s="134"/>
    </row>
    <row r="738" spans="2:17" s="133" customFormat="1" ht="15.75">
      <c r="B738" s="172"/>
      <c r="C738" s="219"/>
      <c r="D738" s="167">
        <v>132303526.46</v>
      </c>
      <c r="E738" s="223">
        <f>D736-E737</f>
        <v>82389918.32999992</v>
      </c>
      <c r="F738" s="224">
        <v>3161018.92</v>
      </c>
      <c r="G738" s="224">
        <v>1139838.01</v>
      </c>
      <c r="H738" s="224">
        <v>8896870</v>
      </c>
      <c r="I738" s="225"/>
      <c r="J738" s="225"/>
      <c r="K738" s="225">
        <v>119105805.53</v>
      </c>
      <c r="N738" s="134"/>
      <c r="O738" s="134"/>
      <c r="P738" s="134"/>
      <c r="Q738" s="134"/>
    </row>
    <row r="739" spans="2:17" s="133" customFormat="1" ht="15.75">
      <c r="B739" s="172"/>
      <c r="C739" s="219"/>
      <c r="D739" s="176"/>
      <c r="E739" s="177"/>
      <c r="F739" s="176"/>
      <c r="G739" s="176"/>
      <c r="H739" s="176"/>
      <c r="I739" s="176"/>
      <c r="J739" s="176"/>
      <c r="K739" s="176"/>
      <c r="N739" s="134"/>
      <c r="O739" s="134"/>
      <c r="P739" s="134"/>
      <c r="Q739" s="134"/>
    </row>
    <row r="740" spans="2:17" s="133" customFormat="1" ht="15.75">
      <c r="B740" s="172"/>
      <c r="C740" s="219"/>
      <c r="D740" s="155">
        <f>D736-D738</f>
        <v>1212040267.1999998</v>
      </c>
      <c r="E740" s="156"/>
      <c r="F740" s="167">
        <f>F736-F738</f>
        <v>43849999.16</v>
      </c>
      <c r="G740" s="155">
        <f>G736-G738</f>
        <v>111299538.47</v>
      </c>
      <c r="H740" s="155">
        <f>H736-H738</f>
        <v>147962413.60000002</v>
      </c>
      <c r="I740" s="176"/>
      <c r="J740" s="176"/>
      <c r="K740" s="176">
        <f>K736-K738</f>
        <v>821658758.7399999</v>
      </c>
      <c r="N740" s="134"/>
      <c r="O740" s="134"/>
      <c r="P740" s="134"/>
      <c r="Q740" s="134"/>
    </row>
    <row r="741" spans="2:17" s="133" customFormat="1" ht="15.75">
      <c r="B741" s="172"/>
      <c r="C741" s="219"/>
      <c r="D741" s="176"/>
      <c r="E741" s="177"/>
      <c r="F741" s="176"/>
      <c r="G741" s="176"/>
      <c r="H741" s="176"/>
      <c r="I741" s="176"/>
      <c r="J741" s="176"/>
      <c r="K741" s="176"/>
      <c r="N741" s="134"/>
      <c r="O741" s="134"/>
      <c r="P741" s="134"/>
      <c r="Q741" s="134"/>
    </row>
    <row r="742" spans="2:17" s="133" customFormat="1" ht="15.75">
      <c r="B742" s="172"/>
      <c r="C742" s="219"/>
      <c r="D742" s="176"/>
      <c r="E742" s="177"/>
      <c r="F742" s="176"/>
      <c r="G742" s="176"/>
      <c r="H742" s="176"/>
      <c r="I742" s="176"/>
      <c r="J742" s="176"/>
      <c r="K742" s="176"/>
      <c r="N742" s="134"/>
      <c r="O742" s="134"/>
      <c r="P742" s="134"/>
      <c r="Q742" s="134"/>
    </row>
    <row r="743" spans="2:17" s="133" customFormat="1" ht="15.75">
      <c r="B743" s="172"/>
      <c r="C743" s="219"/>
      <c r="D743" s="176"/>
      <c r="E743" s="177"/>
      <c r="F743" s="176"/>
      <c r="G743" s="176"/>
      <c r="H743" s="176"/>
      <c r="I743" s="176"/>
      <c r="J743" s="176"/>
      <c r="K743" s="176"/>
      <c r="N743" s="134"/>
      <c r="O743" s="134"/>
      <c r="P743" s="134"/>
      <c r="Q743" s="134"/>
    </row>
    <row r="744" spans="2:17" s="133" customFormat="1" ht="15.75">
      <c r="B744" s="202"/>
      <c r="C744" s="219"/>
      <c r="D744" s="176"/>
      <c r="E744" s="177"/>
      <c r="F744" s="176"/>
      <c r="G744" s="176"/>
      <c r="H744" s="176"/>
      <c r="I744" s="176"/>
      <c r="J744" s="176"/>
      <c r="K744" s="176"/>
      <c r="N744" s="134"/>
      <c r="O744" s="134"/>
      <c r="P744" s="134"/>
      <c r="Q744" s="134"/>
    </row>
    <row r="745" spans="2:19" s="133" customFormat="1" ht="15.75">
      <c r="B745" s="182"/>
      <c r="C745" s="219"/>
      <c r="D745" s="176"/>
      <c r="E745" s="177"/>
      <c r="F745" s="176"/>
      <c r="G745" s="176"/>
      <c r="H745" s="176"/>
      <c r="I745" s="176"/>
      <c r="J745" s="176"/>
      <c r="K745" s="176"/>
      <c r="N745" s="134">
        <f>SUM(D727:D745)</f>
        <v>2832218018.6399994</v>
      </c>
      <c r="O745" s="134">
        <f>SUM(F727:F745)</f>
        <v>94022036.16</v>
      </c>
      <c r="P745" s="134">
        <f>SUM(G727:G745)</f>
        <v>224878752.96</v>
      </c>
      <c r="Q745" s="134"/>
      <c r="R745" s="134">
        <f>SUM(H727:H745)</f>
        <v>313718567.20000005</v>
      </c>
      <c r="S745" s="134">
        <f>SUM(K727:K745)</f>
        <v>1881535975.5899997</v>
      </c>
    </row>
    <row r="746" spans="2:17" s="133" customFormat="1" ht="15.75">
      <c r="B746" s="172" t="s">
        <v>69</v>
      </c>
      <c r="C746" s="219"/>
      <c r="D746" s="176">
        <v>1800000</v>
      </c>
      <c r="E746" s="177"/>
      <c r="F746" s="225"/>
      <c r="G746" s="225"/>
      <c r="H746" s="225"/>
      <c r="I746" s="225"/>
      <c r="J746" s="225"/>
      <c r="K746" s="225">
        <v>1800000</v>
      </c>
      <c r="N746" s="134"/>
      <c r="O746" s="134"/>
      <c r="P746" s="134"/>
      <c r="Q746" s="134"/>
    </row>
    <row r="747" spans="2:17" s="133" customFormat="1" ht="15.75">
      <c r="B747" s="172" t="s">
        <v>28</v>
      </c>
      <c r="C747" s="219"/>
      <c r="D747" s="176">
        <v>918188</v>
      </c>
      <c r="E747" s="177"/>
      <c r="F747" s="176"/>
      <c r="G747" s="176"/>
      <c r="H747" s="176"/>
      <c r="I747" s="176"/>
      <c r="J747" s="176"/>
      <c r="K747" s="176">
        <v>918188</v>
      </c>
      <c r="N747" s="134"/>
      <c r="O747" s="134"/>
      <c r="P747" s="134"/>
      <c r="Q747" s="134"/>
    </row>
    <row r="748" spans="2:17" s="133" customFormat="1" ht="15.75">
      <c r="B748" s="124" t="s">
        <v>52</v>
      </c>
      <c r="C748" s="219"/>
      <c r="D748" s="225"/>
      <c r="E748" s="177"/>
      <c r="F748" s="225"/>
      <c r="G748" s="225"/>
      <c r="H748" s="225"/>
      <c r="I748" s="225"/>
      <c r="J748" s="225"/>
      <c r="K748" s="225"/>
      <c r="N748" s="134"/>
      <c r="O748" s="134"/>
      <c r="P748" s="134"/>
      <c r="Q748" s="134"/>
    </row>
    <row r="749" spans="2:17" s="133" customFormat="1" ht="15.75">
      <c r="B749" s="172" t="s">
        <v>180</v>
      </c>
      <c r="C749" s="219"/>
      <c r="D749" s="176">
        <v>2000</v>
      </c>
      <c r="E749" s="177"/>
      <c r="F749" s="176"/>
      <c r="G749" s="176"/>
      <c r="H749" s="176"/>
      <c r="I749" s="176"/>
      <c r="J749" s="176"/>
      <c r="K749" s="176">
        <v>2000</v>
      </c>
      <c r="N749" s="134"/>
      <c r="O749" s="134"/>
      <c r="P749" s="134"/>
      <c r="Q749" s="134"/>
    </row>
    <row r="750" spans="2:17" s="133" customFormat="1" ht="15.75">
      <c r="B750" s="135" t="s">
        <v>213</v>
      </c>
      <c r="C750" s="219"/>
      <c r="D750" s="176">
        <v>-59200</v>
      </c>
      <c r="E750" s="177"/>
      <c r="F750" s="135"/>
      <c r="G750" s="176"/>
      <c r="H750" s="135"/>
      <c r="I750" s="135"/>
      <c r="J750" s="135"/>
      <c r="K750" s="176">
        <v>-59200</v>
      </c>
      <c r="N750" s="134"/>
      <c r="O750" s="134"/>
      <c r="P750" s="134"/>
      <c r="Q750" s="134"/>
    </row>
    <row r="751" spans="2:17" s="133" customFormat="1" ht="15.75">
      <c r="B751" s="172"/>
      <c r="C751" s="219"/>
      <c r="D751" s="176">
        <f>SUM(D746:D750)</f>
        <v>2660988</v>
      </c>
      <c r="E751" s="177"/>
      <c r="F751" s="225"/>
      <c r="G751" s="225"/>
      <c r="H751" s="225"/>
      <c r="I751" s="225"/>
      <c r="J751" s="225"/>
      <c r="K751" s="225">
        <f>SUM(K746:K750)</f>
        <v>2660988</v>
      </c>
      <c r="N751" s="134"/>
      <c r="O751" s="134"/>
      <c r="P751" s="134"/>
      <c r="Q751" s="134"/>
    </row>
    <row r="752" spans="2:17" s="133" customFormat="1" ht="15.75">
      <c r="B752" s="172"/>
      <c r="C752" s="219"/>
      <c r="D752" s="176"/>
      <c r="E752" s="177"/>
      <c r="F752" s="176"/>
      <c r="G752" s="176"/>
      <c r="H752" s="176"/>
      <c r="I752" s="176"/>
      <c r="J752" s="176"/>
      <c r="K752" s="176"/>
      <c r="N752" s="134"/>
      <c r="O752" s="134"/>
      <c r="P752" s="134"/>
      <c r="Q752" s="134"/>
    </row>
    <row r="753" spans="2:17" s="148" customFormat="1" ht="15.75">
      <c r="B753" s="172"/>
      <c r="C753" s="219"/>
      <c r="D753" s="176"/>
      <c r="E753" s="177"/>
      <c r="F753" s="176"/>
      <c r="G753" s="176"/>
      <c r="H753" s="176"/>
      <c r="I753" s="176"/>
      <c r="J753" s="176"/>
      <c r="K753" s="176"/>
      <c r="N753" s="147"/>
      <c r="O753" s="134"/>
      <c r="P753" s="147"/>
      <c r="Q753" s="147"/>
    </row>
    <row r="754" spans="2:19" s="148" customFormat="1" ht="16.5">
      <c r="B754" s="172"/>
      <c r="C754" s="216"/>
      <c r="D754" s="173"/>
      <c r="E754" s="174"/>
      <c r="F754" s="173"/>
      <c r="G754" s="173"/>
      <c r="H754" s="173"/>
      <c r="I754" s="173"/>
      <c r="J754" s="173"/>
      <c r="K754" s="173"/>
      <c r="N754" s="147"/>
      <c r="O754" s="134"/>
      <c r="P754" s="147"/>
      <c r="Q754" s="147"/>
      <c r="R754" s="147"/>
      <c r="S754" s="147"/>
    </row>
    <row r="755" spans="2:17" s="148" customFormat="1" ht="16.5">
      <c r="B755" s="172"/>
      <c r="C755" s="216"/>
      <c r="D755" s="173"/>
      <c r="E755" s="174"/>
      <c r="F755" s="173"/>
      <c r="G755" s="173"/>
      <c r="H755" s="173"/>
      <c r="I755" s="173"/>
      <c r="J755" s="173"/>
      <c r="K755" s="173"/>
      <c r="N755" s="147"/>
      <c r="O755" s="134"/>
      <c r="P755" s="147"/>
      <c r="Q755" s="147"/>
    </row>
    <row r="756" spans="2:23" s="148" customFormat="1" ht="15.75">
      <c r="B756" s="124"/>
      <c r="C756" s="219"/>
      <c r="D756" s="176"/>
      <c r="E756" s="177"/>
      <c r="F756" s="176"/>
      <c r="G756" s="176"/>
      <c r="H756" s="176"/>
      <c r="I756" s="176"/>
      <c r="J756" s="176"/>
      <c r="K756" s="176"/>
      <c r="N756" s="147"/>
      <c r="O756" s="134"/>
      <c r="P756" s="147"/>
      <c r="Q756" s="147"/>
      <c r="S756" s="147"/>
      <c r="T756" s="147"/>
      <c r="U756" s="147"/>
      <c r="V756" s="147"/>
      <c r="W756" s="147"/>
    </row>
    <row r="757" spans="2:17" s="127" customFormat="1" ht="14.25">
      <c r="B757" s="149"/>
      <c r="C757" s="126"/>
      <c r="D757" s="125"/>
      <c r="E757" s="128"/>
      <c r="F757" s="125"/>
      <c r="G757" s="125"/>
      <c r="H757" s="125"/>
      <c r="I757" s="125"/>
      <c r="J757" s="125"/>
      <c r="K757" s="149"/>
      <c r="N757" s="131"/>
      <c r="P757" s="131"/>
      <c r="Q757" s="131"/>
    </row>
    <row r="758" spans="2:17" s="127" customFormat="1" ht="14.25">
      <c r="B758" s="149"/>
      <c r="C758" s="126"/>
      <c r="D758" s="125"/>
      <c r="E758" s="128"/>
      <c r="F758" s="125"/>
      <c r="G758" s="125"/>
      <c r="H758" s="125"/>
      <c r="I758" s="125"/>
      <c r="J758" s="125"/>
      <c r="K758" s="149"/>
      <c r="N758" s="131"/>
      <c r="P758" s="131"/>
      <c r="Q758" s="131"/>
    </row>
    <row r="759" spans="2:17" s="127" customFormat="1" ht="14.25">
      <c r="B759" s="149"/>
      <c r="C759" s="126"/>
      <c r="D759" s="125"/>
      <c r="E759" s="128"/>
      <c r="F759" s="125"/>
      <c r="G759" s="125"/>
      <c r="H759" s="125"/>
      <c r="I759" s="125"/>
      <c r="J759" s="125"/>
      <c r="K759" s="149"/>
      <c r="N759" s="131"/>
      <c r="P759" s="131"/>
      <c r="Q759" s="131"/>
    </row>
    <row r="760" spans="2:17" s="127" customFormat="1" ht="14.25">
      <c r="B760" s="149"/>
      <c r="C760" s="126"/>
      <c r="D760" s="125"/>
      <c r="E760" s="128"/>
      <c r="F760" s="125"/>
      <c r="G760" s="125"/>
      <c r="H760" s="125"/>
      <c r="I760" s="125"/>
      <c r="J760" s="125"/>
      <c r="K760" s="149"/>
      <c r="N760" s="131"/>
      <c r="P760" s="131"/>
      <c r="Q760" s="131"/>
    </row>
    <row r="761" spans="2:17" s="127" customFormat="1" ht="14.25">
      <c r="B761" s="149"/>
      <c r="C761" s="126"/>
      <c r="D761" s="125"/>
      <c r="E761" s="128"/>
      <c r="F761" s="125"/>
      <c r="G761" s="125"/>
      <c r="H761" s="125"/>
      <c r="I761" s="125"/>
      <c r="J761" s="125"/>
      <c r="K761" s="149"/>
      <c r="N761" s="131"/>
      <c r="P761" s="131"/>
      <c r="Q761" s="131"/>
    </row>
    <row r="762" spans="2:17" s="127" customFormat="1" ht="14.25">
      <c r="B762" s="125"/>
      <c r="C762" s="126"/>
      <c r="D762" s="125"/>
      <c r="E762" s="128"/>
      <c r="F762" s="125"/>
      <c r="G762" s="125"/>
      <c r="H762" s="125"/>
      <c r="I762" s="125"/>
      <c r="J762" s="125"/>
      <c r="K762" s="149"/>
      <c r="N762" s="131"/>
      <c r="P762" s="131"/>
      <c r="Q762" s="131"/>
    </row>
    <row r="763" spans="2:17" s="127" customFormat="1" ht="14.25">
      <c r="B763" s="125"/>
      <c r="C763" s="126"/>
      <c r="D763" s="125"/>
      <c r="E763" s="128"/>
      <c r="F763" s="125"/>
      <c r="G763" s="125"/>
      <c r="H763" s="125"/>
      <c r="I763" s="125"/>
      <c r="J763" s="125"/>
      <c r="K763" s="149"/>
      <c r="N763" s="131"/>
      <c r="P763" s="131"/>
      <c r="Q763" s="131"/>
    </row>
    <row r="764" spans="2:17" s="127" customFormat="1" ht="14.25">
      <c r="B764" s="125"/>
      <c r="C764" s="126"/>
      <c r="D764" s="125"/>
      <c r="E764" s="128"/>
      <c r="F764" s="125"/>
      <c r="G764" s="125"/>
      <c r="H764" s="125"/>
      <c r="I764" s="125"/>
      <c r="J764" s="125"/>
      <c r="K764" s="149"/>
      <c r="N764" s="131"/>
      <c r="P764" s="131"/>
      <c r="Q764" s="131"/>
    </row>
    <row r="765" spans="2:17" s="127" customFormat="1" ht="12.75">
      <c r="B765" s="125"/>
      <c r="C765" s="126"/>
      <c r="D765" s="125"/>
      <c r="E765" s="128"/>
      <c r="F765" s="125"/>
      <c r="G765" s="125"/>
      <c r="H765" s="125"/>
      <c r="I765" s="125"/>
      <c r="J765" s="125"/>
      <c r="K765" s="125"/>
      <c r="N765" s="131"/>
      <c r="P765" s="131"/>
      <c r="Q765" s="131"/>
    </row>
    <row r="766" spans="2:17" s="127" customFormat="1" ht="12.75">
      <c r="B766" s="125"/>
      <c r="C766" s="126"/>
      <c r="D766" s="125"/>
      <c r="E766" s="128"/>
      <c r="F766" s="125"/>
      <c r="G766" s="125"/>
      <c r="H766" s="125"/>
      <c r="I766" s="125"/>
      <c r="J766" s="125"/>
      <c r="K766" s="125"/>
      <c r="N766" s="131"/>
      <c r="P766" s="131"/>
      <c r="Q766" s="131"/>
    </row>
    <row r="767" spans="2:17" s="127" customFormat="1" ht="12.75">
      <c r="B767" s="125"/>
      <c r="C767" s="126"/>
      <c r="D767" s="125"/>
      <c r="E767" s="128"/>
      <c r="F767" s="125"/>
      <c r="G767" s="125"/>
      <c r="H767" s="125"/>
      <c r="I767" s="125"/>
      <c r="J767" s="125"/>
      <c r="K767" s="125"/>
      <c r="N767" s="131"/>
      <c r="P767" s="131"/>
      <c r="Q767" s="131"/>
    </row>
    <row r="768" spans="2:17" s="127" customFormat="1" ht="12.75">
      <c r="B768" s="125"/>
      <c r="C768" s="126"/>
      <c r="D768" s="125"/>
      <c r="E768" s="128"/>
      <c r="F768" s="125"/>
      <c r="G768" s="125"/>
      <c r="H768" s="125"/>
      <c r="I768" s="125"/>
      <c r="J768" s="125"/>
      <c r="K768" s="125"/>
      <c r="N768" s="131"/>
      <c r="P768" s="131"/>
      <c r="Q768" s="131"/>
    </row>
    <row r="769" spans="2:17" s="127" customFormat="1" ht="12.75">
      <c r="B769" s="125"/>
      <c r="C769" s="126"/>
      <c r="D769" s="125"/>
      <c r="E769" s="128"/>
      <c r="F769" s="125"/>
      <c r="G769" s="125"/>
      <c r="H769" s="125"/>
      <c r="I769" s="125"/>
      <c r="J769" s="125"/>
      <c r="K769" s="125"/>
      <c r="N769" s="131"/>
      <c r="P769" s="131"/>
      <c r="Q769" s="131"/>
    </row>
    <row r="770" spans="2:17" s="127" customFormat="1" ht="12.75">
      <c r="B770" s="125"/>
      <c r="C770" s="126"/>
      <c r="D770" s="125"/>
      <c r="E770" s="128"/>
      <c r="F770" s="125"/>
      <c r="G770" s="125"/>
      <c r="H770" s="125"/>
      <c r="I770" s="125"/>
      <c r="J770" s="125"/>
      <c r="K770" s="125"/>
      <c r="N770" s="131"/>
      <c r="P770" s="131"/>
      <c r="Q770" s="131"/>
    </row>
    <row r="771" spans="2:17" s="127" customFormat="1" ht="12.75">
      <c r="B771" s="125"/>
      <c r="C771" s="126"/>
      <c r="D771" s="125"/>
      <c r="E771" s="128"/>
      <c r="F771" s="125"/>
      <c r="G771" s="125"/>
      <c r="H771" s="125"/>
      <c r="I771" s="125"/>
      <c r="J771" s="125"/>
      <c r="K771" s="125"/>
      <c r="N771" s="131"/>
      <c r="P771" s="131"/>
      <c r="Q771" s="131"/>
    </row>
    <row r="772" spans="2:17" s="127" customFormat="1" ht="12.75">
      <c r="B772" s="125"/>
      <c r="C772" s="126"/>
      <c r="D772" s="125"/>
      <c r="E772" s="128"/>
      <c r="F772" s="125"/>
      <c r="G772" s="125"/>
      <c r="H772" s="125"/>
      <c r="I772" s="125"/>
      <c r="J772" s="125"/>
      <c r="K772" s="125"/>
      <c r="N772" s="131"/>
      <c r="P772" s="131"/>
      <c r="Q772" s="131"/>
    </row>
    <row r="773" spans="2:17" s="127" customFormat="1" ht="12.75">
      <c r="B773" s="125"/>
      <c r="C773" s="126"/>
      <c r="D773" s="125"/>
      <c r="E773" s="128"/>
      <c r="F773" s="125"/>
      <c r="G773" s="125"/>
      <c r="H773" s="125"/>
      <c r="I773" s="125"/>
      <c r="J773" s="125"/>
      <c r="K773" s="125"/>
      <c r="N773" s="131"/>
      <c r="P773" s="131"/>
      <c r="Q773" s="131"/>
    </row>
    <row r="774" spans="2:17" s="127" customFormat="1" ht="12.75">
      <c r="B774" s="125"/>
      <c r="C774" s="126"/>
      <c r="D774" s="125"/>
      <c r="E774" s="128"/>
      <c r="F774" s="125"/>
      <c r="G774" s="125"/>
      <c r="H774" s="125"/>
      <c r="I774" s="125"/>
      <c r="J774" s="125"/>
      <c r="K774" s="125"/>
      <c r="N774" s="131"/>
      <c r="P774" s="131"/>
      <c r="Q774" s="131"/>
    </row>
    <row r="775" spans="2:17" s="127" customFormat="1" ht="12.75">
      <c r="B775" s="125"/>
      <c r="C775" s="126"/>
      <c r="D775" s="125"/>
      <c r="E775" s="128"/>
      <c r="F775" s="125"/>
      <c r="G775" s="125"/>
      <c r="H775" s="125"/>
      <c r="I775" s="125"/>
      <c r="J775" s="125"/>
      <c r="K775" s="125"/>
      <c r="N775" s="131"/>
      <c r="P775" s="131"/>
      <c r="Q775" s="131"/>
    </row>
    <row r="776" spans="2:17" s="127" customFormat="1" ht="12.75">
      <c r="B776" s="125"/>
      <c r="C776" s="126"/>
      <c r="D776" s="125"/>
      <c r="E776" s="128"/>
      <c r="F776" s="125"/>
      <c r="G776" s="125"/>
      <c r="H776" s="125"/>
      <c r="I776" s="125"/>
      <c r="J776" s="125"/>
      <c r="K776" s="125"/>
      <c r="N776" s="131"/>
      <c r="P776" s="131"/>
      <c r="Q776" s="131"/>
    </row>
    <row r="777" spans="2:17" s="127" customFormat="1" ht="12.75">
      <c r="B777" s="125"/>
      <c r="C777" s="126"/>
      <c r="D777" s="125"/>
      <c r="E777" s="128"/>
      <c r="F777" s="125"/>
      <c r="G777" s="125"/>
      <c r="H777" s="125"/>
      <c r="I777" s="125"/>
      <c r="J777" s="125"/>
      <c r="K777" s="125"/>
      <c r="N777" s="131"/>
      <c r="P777" s="131"/>
      <c r="Q777" s="131"/>
    </row>
    <row r="778" spans="2:17" s="127" customFormat="1" ht="12.75">
      <c r="B778" s="125"/>
      <c r="C778" s="126"/>
      <c r="D778" s="125"/>
      <c r="E778" s="128"/>
      <c r="F778" s="125"/>
      <c r="G778" s="125"/>
      <c r="H778" s="125"/>
      <c r="I778" s="125"/>
      <c r="J778" s="125"/>
      <c r="K778" s="125"/>
      <c r="N778" s="131"/>
      <c r="P778" s="131"/>
      <c r="Q778" s="131"/>
    </row>
    <row r="779" spans="2:17" s="127" customFormat="1" ht="12.75">
      <c r="B779" s="125"/>
      <c r="C779" s="126"/>
      <c r="D779" s="125"/>
      <c r="E779" s="128"/>
      <c r="F779" s="125"/>
      <c r="G779" s="125"/>
      <c r="H779" s="125"/>
      <c r="I779" s="125"/>
      <c r="J779" s="125"/>
      <c r="K779" s="125"/>
      <c r="N779" s="131"/>
      <c r="P779" s="131"/>
      <c r="Q779" s="131"/>
    </row>
    <row r="780" spans="2:17" s="127" customFormat="1" ht="12.75">
      <c r="B780" s="125"/>
      <c r="C780" s="126"/>
      <c r="D780" s="125"/>
      <c r="E780" s="128"/>
      <c r="F780" s="125"/>
      <c r="G780" s="125"/>
      <c r="H780" s="125"/>
      <c r="I780" s="125"/>
      <c r="J780" s="125"/>
      <c r="K780" s="125"/>
      <c r="N780" s="131"/>
      <c r="P780" s="131"/>
      <c r="Q780" s="131"/>
    </row>
    <row r="781" spans="2:17" s="127" customFormat="1" ht="12.75">
      <c r="B781" s="125"/>
      <c r="C781" s="126"/>
      <c r="D781" s="125"/>
      <c r="E781" s="128"/>
      <c r="F781" s="125"/>
      <c r="G781" s="125"/>
      <c r="H781" s="125"/>
      <c r="I781" s="125"/>
      <c r="J781" s="125"/>
      <c r="K781" s="125"/>
      <c r="N781" s="131"/>
      <c r="P781" s="131"/>
      <c r="Q781" s="131"/>
    </row>
    <row r="782" spans="2:17" s="127" customFormat="1" ht="12.75">
      <c r="B782" s="125"/>
      <c r="C782" s="126"/>
      <c r="D782" s="125"/>
      <c r="E782" s="128"/>
      <c r="F782" s="125"/>
      <c r="G782" s="125"/>
      <c r="H782" s="125"/>
      <c r="I782" s="125"/>
      <c r="J782" s="125"/>
      <c r="K782" s="125"/>
      <c r="N782" s="131"/>
      <c r="P782" s="131"/>
      <c r="Q782" s="131"/>
    </row>
    <row r="783" spans="2:17" s="127" customFormat="1" ht="12.75">
      <c r="B783" s="125"/>
      <c r="C783" s="126"/>
      <c r="D783" s="125"/>
      <c r="E783" s="128"/>
      <c r="F783" s="125"/>
      <c r="G783" s="125"/>
      <c r="H783" s="125"/>
      <c r="I783" s="125"/>
      <c r="J783" s="125"/>
      <c r="K783" s="125"/>
      <c r="N783" s="131"/>
      <c r="P783" s="131"/>
      <c r="Q783" s="131"/>
    </row>
    <row r="784" spans="2:17" s="127" customFormat="1" ht="12.75">
      <c r="B784" s="125"/>
      <c r="C784" s="126"/>
      <c r="D784" s="125"/>
      <c r="E784" s="128"/>
      <c r="F784" s="125"/>
      <c r="G784" s="125"/>
      <c r="H784" s="125"/>
      <c r="I784" s="125"/>
      <c r="J784" s="125"/>
      <c r="K784" s="125"/>
      <c r="N784" s="131"/>
      <c r="P784" s="131"/>
      <c r="Q784" s="131"/>
    </row>
    <row r="785" spans="2:17" s="127" customFormat="1" ht="12.75">
      <c r="B785" s="125"/>
      <c r="C785" s="126"/>
      <c r="D785" s="125"/>
      <c r="E785" s="128"/>
      <c r="F785" s="125"/>
      <c r="G785" s="125"/>
      <c r="H785" s="125"/>
      <c r="I785" s="125"/>
      <c r="J785" s="125"/>
      <c r="K785" s="125"/>
      <c r="N785" s="131"/>
      <c r="P785" s="131"/>
      <c r="Q785" s="131"/>
    </row>
    <row r="786" spans="2:17" s="127" customFormat="1" ht="12.75">
      <c r="B786" s="125"/>
      <c r="C786" s="126"/>
      <c r="D786" s="125"/>
      <c r="E786" s="128"/>
      <c r="F786" s="125"/>
      <c r="G786" s="125"/>
      <c r="H786" s="125"/>
      <c r="I786" s="125"/>
      <c r="J786" s="125"/>
      <c r="K786" s="125"/>
      <c r="N786" s="131"/>
      <c r="P786" s="131"/>
      <c r="Q786" s="131"/>
    </row>
    <row r="787" spans="2:17" s="127" customFormat="1" ht="12.75">
      <c r="B787" s="125"/>
      <c r="C787" s="126"/>
      <c r="D787" s="125"/>
      <c r="E787" s="128"/>
      <c r="F787" s="125"/>
      <c r="G787" s="125"/>
      <c r="H787" s="125"/>
      <c r="I787" s="125"/>
      <c r="J787" s="125"/>
      <c r="K787" s="125"/>
      <c r="N787" s="131"/>
      <c r="P787" s="131"/>
      <c r="Q787" s="131"/>
    </row>
    <row r="788" spans="2:17" s="127" customFormat="1" ht="12.75">
      <c r="B788" s="125"/>
      <c r="C788" s="126"/>
      <c r="D788" s="125"/>
      <c r="E788" s="128"/>
      <c r="F788" s="125"/>
      <c r="G788" s="125"/>
      <c r="H788" s="125"/>
      <c r="I788" s="125"/>
      <c r="J788" s="125"/>
      <c r="K788" s="125"/>
      <c r="N788" s="131"/>
      <c r="P788" s="131"/>
      <c r="Q788" s="131"/>
    </row>
    <row r="789" spans="2:17" s="127" customFormat="1" ht="12.75">
      <c r="B789" s="125"/>
      <c r="C789" s="126"/>
      <c r="D789" s="125"/>
      <c r="E789" s="128"/>
      <c r="F789" s="125"/>
      <c r="G789" s="125"/>
      <c r="H789" s="125"/>
      <c r="I789" s="125"/>
      <c r="J789" s="125"/>
      <c r="K789" s="125"/>
      <c r="N789" s="131"/>
      <c r="P789" s="131"/>
      <c r="Q789" s="131"/>
    </row>
    <row r="790" spans="2:17" s="127" customFormat="1" ht="12.75">
      <c r="B790" s="125"/>
      <c r="C790" s="126"/>
      <c r="D790" s="125"/>
      <c r="E790" s="128"/>
      <c r="F790" s="125"/>
      <c r="G790" s="125"/>
      <c r="H790" s="125"/>
      <c r="I790" s="125"/>
      <c r="J790" s="125"/>
      <c r="K790" s="125"/>
      <c r="N790" s="131"/>
      <c r="P790" s="131"/>
      <c r="Q790" s="131"/>
    </row>
    <row r="791" spans="2:17" s="127" customFormat="1" ht="12.75">
      <c r="B791" s="125"/>
      <c r="C791" s="126"/>
      <c r="D791" s="125"/>
      <c r="E791" s="128"/>
      <c r="F791" s="125"/>
      <c r="G791" s="125"/>
      <c r="H791" s="125"/>
      <c r="I791" s="125"/>
      <c r="J791" s="125"/>
      <c r="K791" s="125"/>
      <c r="N791" s="131"/>
      <c r="P791" s="131"/>
      <c r="Q791" s="131"/>
    </row>
    <row r="792" spans="2:17" s="127" customFormat="1" ht="12.75">
      <c r="B792" s="125"/>
      <c r="C792" s="126"/>
      <c r="D792" s="125"/>
      <c r="E792" s="128"/>
      <c r="F792" s="125"/>
      <c r="G792" s="125"/>
      <c r="H792" s="125"/>
      <c r="I792" s="125"/>
      <c r="J792" s="125"/>
      <c r="K792" s="125"/>
      <c r="N792" s="131"/>
      <c r="P792" s="131"/>
      <c r="Q792" s="131"/>
    </row>
    <row r="793" spans="2:17" s="127" customFormat="1" ht="12.75">
      <c r="B793" s="125"/>
      <c r="C793" s="126"/>
      <c r="D793" s="125"/>
      <c r="E793" s="128"/>
      <c r="F793" s="125"/>
      <c r="G793" s="125"/>
      <c r="H793" s="125"/>
      <c r="I793" s="125"/>
      <c r="J793" s="125"/>
      <c r="K793" s="125"/>
      <c r="N793" s="131"/>
      <c r="P793" s="131"/>
      <c r="Q793" s="131"/>
    </row>
    <row r="794" spans="2:17" s="127" customFormat="1" ht="12.75">
      <c r="B794" s="125"/>
      <c r="C794" s="126"/>
      <c r="D794" s="125"/>
      <c r="E794" s="128"/>
      <c r="F794" s="125"/>
      <c r="G794" s="125"/>
      <c r="H794" s="125"/>
      <c r="I794" s="125"/>
      <c r="J794" s="125"/>
      <c r="K794" s="125"/>
      <c r="N794" s="131"/>
      <c r="P794" s="131"/>
      <c r="Q794" s="131"/>
    </row>
    <row r="795" spans="2:17" s="127" customFormat="1" ht="12.75">
      <c r="B795" s="125"/>
      <c r="C795" s="126"/>
      <c r="D795" s="125"/>
      <c r="E795" s="128"/>
      <c r="F795" s="125"/>
      <c r="G795" s="125"/>
      <c r="H795" s="125"/>
      <c r="I795" s="125"/>
      <c r="J795" s="125"/>
      <c r="K795" s="125"/>
      <c r="N795" s="131"/>
      <c r="P795" s="131"/>
      <c r="Q795" s="131"/>
    </row>
    <row r="796" spans="2:17" s="127" customFormat="1" ht="12.75">
      <c r="B796" s="125"/>
      <c r="C796" s="126"/>
      <c r="D796" s="125"/>
      <c r="E796" s="128"/>
      <c r="F796" s="125"/>
      <c r="G796" s="125"/>
      <c r="H796" s="125"/>
      <c r="I796" s="125"/>
      <c r="J796" s="125"/>
      <c r="K796" s="125"/>
      <c r="N796" s="131"/>
      <c r="P796" s="131"/>
      <c r="Q796" s="131"/>
    </row>
    <row r="797" spans="2:17" s="127" customFormat="1" ht="12.75">
      <c r="B797" s="125"/>
      <c r="C797" s="126"/>
      <c r="D797" s="125"/>
      <c r="E797" s="128"/>
      <c r="F797" s="125"/>
      <c r="G797" s="125"/>
      <c r="H797" s="125"/>
      <c r="I797" s="125"/>
      <c r="J797" s="125"/>
      <c r="K797" s="125"/>
      <c r="N797" s="131"/>
      <c r="P797" s="131"/>
      <c r="Q797" s="131"/>
    </row>
    <row r="798" spans="2:17" s="127" customFormat="1" ht="12.75">
      <c r="B798" s="125"/>
      <c r="C798" s="126"/>
      <c r="D798" s="125"/>
      <c r="E798" s="128"/>
      <c r="F798" s="125"/>
      <c r="G798" s="125"/>
      <c r="H798" s="125"/>
      <c r="I798" s="125"/>
      <c r="J798" s="125"/>
      <c r="K798" s="125"/>
      <c r="N798" s="131"/>
      <c r="P798" s="131"/>
      <c r="Q798" s="131"/>
    </row>
    <row r="799" spans="2:17" s="127" customFormat="1" ht="12.75">
      <c r="B799" s="125"/>
      <c r="C799" s="126"/>
      <c r="D799" s="125"/>
      <c r="E799" s="128"/>
      <c r="F799" s="125"/>
      <c r="G799" s="125"/>
      <c r="H799" s="125"/>
      <c r="I799" s="125"/>
      <c r="J799" s="125"/>
      <c r="K799" s="125"/>
      <c r="N799" s="131"/>
      <c r="P799" s="131"/>
      <c r="Q799" s="131"/>
    </row>
    <row r="800" spans="2:17" s="127" customFormat="1" ht="12.75">
      <c r="B800" s="125"/>
      <c r="C800" s="126"/>
      <c r="D800" s="125"/>
      <c r="E800" s="128"/>
      <c r="F800" s="125"/>
      <c r="G800" s="125"/>
      <c r="H800" s="125"/>
      <c r="I800" s="125"/>
      <c r="J800" s="125"/>
      <c r="K800" s="125"/>
      <c r="N800" s="131"/>
      <c r="P800" s="131"/>
      <c r="Q800" s="131"/>
    </row>
    <row r="801" spans="2:17" s="127" customFormat="1" ht="12.75">
      <c r="B801" s="125"/>
      <c r="C801" s="126"/>
      <c r="D801" s="125"/>
      <c r="E801" s="128"/>
      <c r="F801" s="125"/>
      <c r="G801" s="125"/>
      <c r="H801" s="125"/>
      <c r="I801" s="125"/>
      <c r="J801" s="125"/>
      <c r="K801" s="125"/>
      <c r="N801" s="131"/>
      <c r="P801" s="131"/>
      <c r="Q801" s="131"/>
    </row>
    <row r="802" spans="2:17" s="127" customFormat="1" ht="12.75">
      <c r="B802" s="125"/>
      <c r="C802" s="126"/>
      <c r="D802" s="125"/>
      <c r="E802" s="128"/>
      <c r="F802" s="125"/>
      <c r="G802" s="125"/>
      <c r="H802" s="125"/>
      <c r="I802" s="125"/>
      <c r="J802" s="125"/>
      <c r="K802" s="125"/>
      <c r="N802" s="131"/>
      <c r="P802" s="131"/>
      <c r="Q802" s="131"/>
    </row>
    <row r="803" spans="2:17" s="127" customFormat="1" ht="12.75">
      <c r="B803" s="125"/>
      <c r="C803" s="126"/>
      <c r="D803" s="125"/>
      <c r="E803" s="128"/>
      <c r="F803" s="125"/>
      <c r="G803" s="125"/>
      <c r="H803" s="125"/>
      <c r="I803" s="125"/>
      <c r="J803" s="125"/>
      <c r="K803" s="125"/>
      <c r="N803" s="131"/>
      <c r="P803" s="131"/>
      <c r="Q803" s="131"/>
    </row>
    <row r="804" spans="2:17" s="127" customFormat="1" ht="12.75">
      <c r="B804" s="125"/>
      <c r="C804" s="126"/>
      <c r="D804" s="125"/>
      <c r="E804" s="128"/>
      <c r="F804" s="125"/>
      <c r="G804" s="125"/>
      <c r="H804" s="125"/>
      <c r="I804" s="125"/>
      <c r="J804" s="125"/>
      <c r="K804" s="125"/>
      <c r="N804" s="131"/>
      <c r="P804" s="131"/>
      <c r="Q804" s="131"/>
    </row>
    <row r="805" spans="2:17" s="127" customFormat="1" ht="12.75">
      <c r="B805" s="125"/>
      <c r="C805" s="126"/>
      <c r="D805" s="125"/>
      <c r="E805" s="128"/>
      <c r="F805" s="125"/>
      <c r="G805" s="125"/>
      <c r="H805" s="125"/>
      <c r="I805" s="125"/>
      <c r="J805" s="125"/>
      <c r="K805" s="125"/>
      <c r="N805" s="131"/>
      <c r="P805" s="131"/>
      <c r="Q805" s="131"/>
    </row>
    <row r="806" spans="2:17" s="127" customFormat="1" ht="12.75">
      <c r="B806" s="125"/>
      <c r="C806" s="126"/>
      <c r="D806" s="125"/>
      <c r="E806" s="128"/>
      <c r="F806" s="125"/>
      <c r="G806" s="125"/>
      <c r="H806" s="125"/>
      <c r="I806" s="125"/>
      <c r="J806" s="125"/>
      <c r="K806" s="125"/>
      <c r="N806" s="131"/>
      <c r="P806" s="131"/>
      <c r="Q806" s="131"/>
    </row>
    <row r="807" spans="2:17" s="127" customFormat="1" ht="12.75">
      <c r="B807" s="125"/>
      <c r="C807" s="126"/>
      <c r="D807" s="125"/>
      <c r="E807" s="128"/>
      <c r="F807" s="125"/>
      <c r="G807" s="125"/>
      <c r="H807" s="125"/>
      <c r="I807" s="125"/>
      <c r="J807" s="125"/>
      <c r="K807" s="125"/>
      <c r="N807" s="131"/>
      <c r="P807" s="131"/>
      <c r="Q807" s="131"/>
    </row>
    <row r="808" spans="2:17" s="127" customFormat="1" ht="12.75">
      <c r="B808" s="125"/>
      <c r="C808" s="126"/>
      <c r="D808" s="125"/>
      <c r="E808" s="128"/>
      <c r="F808" s="125"/>
      <c r="G808" s="125"/>
      <c r="H808" s="125"/>
      <c r="I808" s="125"/>
      <c r="J808" s="125"/>
      <c r="K808" s="125"/>
      <c r="N808" s="131"/>
      <c r="P808" s="131"/>
      <c r="Q808" s="131"/>
    </row>
    <row r="809" spans="2:17" s="127" customFormat="1" ht="12.75">
      <c r="B809" s="125"/>
      <c r="C809" s="126"/>
      <c r="D809" s="125"/>
      <c r="E809" s="128"/>
      <c r="F809" s="125"/>
      <c r="G809" s="125"/>
      <c r="H809" s="125"/>
      <c r="I809" s="125"/>
      <c r="J809" s="125"/>
      <c r="K809" s="125"/>
      <c r="N809" s="131"/>
      <c r="P809" s="131"/>
      <c r="Q809" s="131"/>
    </row>
    <row r="810" spans="2:17" s="127" customFormat="1" ht="12.75">
      <c r="B810" s="125"/>
      <c r="C810" s="126"/>
      <c r="D810" s="125"/>
      <c r="E810" s="128"/>
      <c r="F810" s="125"/>
      <c r="G810" s="125"/>
      <c r="H810" s="125"/>
      <c r="I810" s="125"/>
      <c r="J810" s="125"/>
      <c r="K810" s="125"/>
      <c r="N810" s="131"/>
      <c r="P810" s="131"/>
      <c r="Q810" s="131"/>
    </row>
    <row r="811" spans="2:17" s="127" customFormat="1" ht="12.75">
      <c r="B811" s="125"/>
      <c r="C811" s="126"/>
      <c r="D811" s="125"/>
      <c r="E811" s="128"/>
      <c r="F811" s="125"/>
      <c r="G811" s="125"/>
      <c r="H811" s="125"/>
      <c r="I811" s="125"/>
      <c r="J811" s="125"/>
      <c r="K811" s="125"/>
      <c r="N811" s="131"/>
      <c r="P811" s="131"/>
      <c r="Q811" s="131"/>
    </row>
    <row r="812" spans="2:17" s="127" customFormat="1" ht="12.75">
      <c r="B812" s="125"/>
      <c r="C812" s="126"/>
      <c r="D812" s="125"/>
      <c r="E812" s="128"/>
      <c r="F812" s="125"/>
      <c r="G812" s="125"/>
      <c r="H812" s="125"/>
      <c r="I812" s="125"/>
      <c r="J812" s="125"/>
      <c r="K812" s="125"/>
      <c r="N812" s="131"/>
      <c r="P812" s="131"/>
      <c r="Q812" s="131"/>
    </row>
    <row r="813" spans="2:17" s="127" customFormat="1" ht="12.75">
      <c r="B813" s="125"/>
      <c r="C813" s="126"/>
      <c r="D813" s="125"/>
      <c r="E813" s="128"/>
      <c r="F813" s="125"/>
      <c r="G813" s="125"/>
      <c r="H813" s="125"/>
      <c r="I813" s="125"/>
      <c r="J813" s="125"/>
      <c r="K813" s="125"/>
      <c r="N813" s="131"/>
      <c r="P813" s="131"/>
      <c r="Q813" s="131"/>
    </row>
    <row r="814" spans="2:17" s="127" customFormat="1" ht="12.75">
      <c r="B814" s="125"/>
      <c r="C814" s="126"/>
      <c r="D814" s="125"/>
      <c r="E814" s="128"/>
      <c r="F814" s="125"/>
      <c r="G814" s="125"/>
      <c r="H814" s="125"/>
      <c r="I814" s="125"/>
      <c r="J814" s="125"/>
      <c r="K814" s="125"/>
      <c r="N814" s="131"/>
      <c r="P814" s="131"/>
      <c r="Q814" s="131"/>
    </row>
    <row r="815" spans="2:17" s="127" customFormat="1" ht="12.75">
      <c r="B815" s="125"/>
      <c r="C815" s="126"/>
      <c r="D815" s="125"/>
      <c r="E815" s="128"/>
      <c r="F815" s="125"/>
      <c r="G815" s="125"/>
      <c r="H815" s="125"/>
      <c r="I815" s="125"/>
      <c r="J815" s="125"/>
      <c r="K815" s="125"/>
      <c r="N815" s="131"/>
      <c r="P815" s="131"/>
      <c r="Q815" s="131"/>
    </row>
    <row r="816" spans="2:17" s="127" customFormat="1" ht="12.75">
      <c r="B816" s="125"/>
      <c r="C816" s="126"/>
      <c r="D816" s="125"/>
      <c r="E816" s="128"/>
      <c r="F816" s="125"/>
      <c r="G816" s="125"/>
      <c r="H816" s="125"/>
      <c r="I816" s="125"/>
      <c r="J816" s="125"/>
      <c r="K816" s="125"/>
      <c r="N816" s="131"/>
      <c r="P816" s="131"/>
      <c r="Q816" s="131"/>
    </row>
    <row r="817" spans="2:17" s="127" customFormat="1" ht="12.75">
      <c r="B817" s="125"/>
      <c r="C817" s="126"/>
      <c r="D817" s="125"/>
      <c r="E817" s="128"/>
      <c r="F817" s="125"/>
      <c r="G817" s="125"/>
      <c r="H817" s="125"/>
      <c r="I817" s="125"/>
      <c r="J817" s="125"/>
      <c r="K817" s="125"/>
      <c r="N817" s="131"/>
      <c r="P817" s="131"/>
      <c r="Q817" s="131"/>
    </row>
    <row r="818" spans="2:17" s="127" customFormat="1" ht="12.75">
      <c r="B818" s="125"/>
      <c r="C818" s="126"/>
      <c r="D818" s="125"/>
      <c r="E818" s="128"/>
      <c r="F818" s="125"/>
      <c r="G818" s="125"/>
      <c r="H818" s="125"/>
      <c r="I818" s="125"/>
      <c r="J818" s="125"/>
      <c r="K818" s="125"/>
      <c r="N818" s="131"/>
      <c r="P818" s="131"/>
      <c r="Q818" s="131"/>
    </row>
    <row r="819" spans="2:17" s="127" customFormat="1" ht="12.75">
      <c r="B819" s="125"/>
      <c r="C819" s="126"/>
      <c r="D819" s="125"/>
      <c r="E819" s="128"/>
      <c r="F819" s="125"/>
      <c r="G819" s="125"/>
      <c r="H819" s="125"/>
      <c r="I819" s="125"/>
      <c r="J819" s="125"/>
      <c r="K819" s="125"/>
      <c r="N819" s="131"/>
      <c r="P819" s="131"/>
      <c r="Q819" s="131"/>
    </row>
    <row r="820" spans="2:17" s="127" customFormat="1" ht="12.75">
      <c r="B820" s="125"/>
      <c r="C820" s="126"/>
      <c r="D820" s="125"/>
      <c r="E820" s="128"/>
      <c r="F820" s="125"/>
      <c r="G820" s="125"/>
      <c r="H820" s="125"/>
      <c r="I820" s="125"/>
      <c r="J820" s="125"/>
      <c r="K820" s="125"/>
      <c r="N820" s="131"/>
      <c r="P820" s="131"/>
      <c r="Q820" s="131"/>
    </row>
    <row r="821" spans="2:17" s="127" customFormat="1" ht="12.75">
      <c r="B821" s="125"/>
      <c r="C821" s="126"/>
      <c r="D821" s="125"/>
      <c r="E821" s="128"/>
      <c r="F821" s="125"/>
      <c r="G821" s="125"/>
      <c r="H821" s="125"/>
      <c r="I821" s="125"/>
      <c r="J821" s="125"/>
      <c r="K821" s="125"/>
      <c r="N821" s="131"/>
      <c r="P821" s="131"/>
      <c r="Q821" s="131"/>
    </row>
    <row r="822" spans="2:17" s="127" customFormat="1" ht="12.75">
      <c r="B822" s="125"/>
      <c r="C822" s="126"/>
      <c r="D822" s="125"/>
      <c r="E822" s="128"/>
      <c r="F822" s="125"/>
      <c r="G822" s="125"/>
      <c r="H822" s="125"/>
      <c r="I822" s="125"/>
      <c r="J822" s="125"/>
      <c r="K822" s="125"/>
      <c r="N822" s="131"/>
      <c r="P822" s="131"/>
      <c r="Q822" s="131"/>
    </row>
    <row r="823" spans="2:17" s="127" customFormat="1" ht="12.75">
      <c r="B823" s="125"/>
      <c r="C823" s="126"/>
      <c r="D823" s="125"/>
      <c r="E823" s="128"/>
      <c r="F823" s="125"/>
      <c r="G823" s="125"/>
      <c r="H823" s="125"/>
      <c r="I823" s="125"/>
      <c r="J823" s="125"/>
      <c r="K823" s="125"/>
      <c r="N823" s="131"/>
      <c r="P823" s="131"/>
      <c r="Q823" s="131"/>
    </row>
    <row r="824" spans="2:17" s="127" customFormat="1" ht="12.75">
      <c r="B824" s="125"/>
      <c r="C824" s="126"/>
      <c r="D824" s="125"/>
      <c r="E824" s="128"/>
      <c r="F824" s="125"/>
      <c r="G824" s="125"/>
      <c r="H824" s="125"/>
      <c r="I824" s="125"/>
      <c r="J824" s="125"/>
      <c r="K824" s="125"/>
      <c r="N824" s="131"/>
      <c r="P824" s="131"/>
      <c r="Q824" s="131"/>
    </row>
    <row r="825" spans="2:17" s="127" customFormat="1" ht="12.75">
      <c r="B825" s="125"/>
      <c r="C825" s="126"/>
      <c r="D825" s="125"/>
      <c r="E825" s="128"/>
      <c r="F825" s="125"/>
      <c r="G825" s="125"/>
      <c r="H825" s="125"/>
      <c r="I825" s="125"/>
      <c r="J825" s="125"/>
      <c r="K825" s="125"/>
      <c r="N825" s="131"/>
      <c r="P825" s="131"/>
      <c r="Q825" s="131"/>
    </row>
    <row r="826" spans="2:17" s="127" customFormat="1" ht="12.75">
      <c r="B826" s="125"/>
      <c r="C826" s="126"/>
      <c r="D826" s="125"/>
      <c r="E826" s="128"/>
      <c r="F826" s="125"/>
      <c r="G826" s="125"/>
      <c r="H826" s="125"/>
      <c r="I826" s="125"/>
      <c r="J826" s="125"/>
      <c r="K826" s="125"/>
      <c r="N826" s="131"/>
      <c r="P826" s="131"/>
      <c r="Q826" s="131"/>
    </row>
    <row r="827" spans="2:17" s="127" customFormat="1" ht="12.75">
      <c r="B827" s="125"/>
      <c r="C827" s="126"/>
      <c r="D827" s="125"/>
      <c r="E827" s="128"/>
      <c r="F827" s="125"/>
      <c r="G827" s="125"/>
      <c r="H827" s="125"/>
      <c r="I827" s="125"/>
      <c r="J827" s="125"/>
      <c r="K827" s="125"/>
      <c r="N827" s="131"/>
      <c r="P827" s="131"/>
      <c r="Q827" s="131"/>
    </row>
    <row r="828" spans="2:17" s="127" customFormat="1" ht="12.75">
      <c r="B828" s="125"/>
      <c r="C828" s="126"/>
      <c r="D828" s="125"/>
      <c r="E828" s="128"/>
      <c r="F828" s="125"/>
      <c r="G828" s="125"/>
      <c r="H828" s="125"/>
      <c r="I828" s="125"/>
      <c r="J828" s="125"/>
      <c r="K828" s="125"/>
      <c r="N828" s="131"/>
      <c r="P828" s="131"/>
      <c r="Q828" s="131"/>
    </row>
    <row r="829" spans="2:17" s="127" customFormat="1" ht="12.75">
      <c r="B829" s="125"/>
      <c r="C829" s="126"/>
      <c r="D829" s="125"/>
      <c r="E829" s="128"/>
      <c r="F829" s="125"/>
      <c r="G829" s="125"/>
      <c r="H829" s="125"/>
      <c r="I829" s="125"/>
      <c r="J829" s="125"/>
      <c r="K829" s="125"/>
      <c r="N829" s="131"/>
      <c r="P829" s="131"/>
      <c r="Q829" s="131"/>
    </row>
    <row r="830" spans="2:17" s="127" customFormat="1" ht="12.75">
      <c r="B830" s="125"/>
      <c r="C830" s="126"/>
      <c r="D830" s="125"/>
      <c r="E830" s="128"/>
      <c r="F830" s="125"/>
      <c r="G830" s="125"/>
      <c r="H830" s="125"/>
      <c r="I830" s="125"/>
      <c r="J830" s="125"/>
      <c r="K830" s="125"/>
      <c r="N830" s="131"/>
      <c r="P830" s="131"/>
      <c r="Q830" s="131"/>
    </row>
    <row r="831" spans="2:17" s="127" customFormat="1" ht="12.75">
      <c r="B831" s="125"/>
      <c r="C831" s="126"/>
      <c r="D831" s="125"/>
      <c r="E831" s="128"/>
      <c r="F831" s="125"/>
      <c r="G831" s="125"/>
      <c r="H831" s="125"/>
      <c r="I831" s="125"/>
      <c r="J831" s="125"/>
      <c r="K831" s="125"/>
      <c r="N831" s="131"/>
      <c r="P831" s="131"/>
      <c r="Q831" s="131"/>
    </row>
    <row r="832" spans="2:17" s="127" customFormat="1" ht="12.75">
      <c r="B832" s="125"/>
      <c r="C832" s="126"/>
      <c r="D832" s="125"/>
      <c r="E832" s="128"/>
      <c r="F832" s="125"/>
      <c r="G832" s="125"/>
      <c r="H832" s="125"/>
      <c r="I832" s="125"/>
      <c r="J832" s="125"/>
      <c r="K832" s="125"/>
      <c r="N832" s="131"/>
      <c r="P832" s="131"/>
      <c r="Q832" s="131"/>
    </row>
    <row r="833" spans="2:17" s="127" customFormat="1" ht="12.75">
      <c r="B833" s="125"/>
      <c r="C833" s="126"/>
      <c r="D833" s="125"/>
      <c r="E833" s="128"/>
      <c r="F833" s="125"/>
      <c r="G833" s="125"/>
      <c r="H833" s="125"/>
      <c r="I833" s="125"/>
      <c r="J833" s="125"/>
      <c r="K833" s="125"/>
      <c r="N833" s="131"/>
      <c r="P833" s="131"/>
      <c r="Q833" s="131"/>
    </row>
    <row r="834" spans="2:17" s="127" customFormat="1" ht="12.75">
      <c r="B834" s="125"/>
      <c r="C834" s="126"/>
      <c r="D834" s="125"/>
      <c r="E834" s="128"/>
      <c r="F834" s="125"/>
      <c r="G834" s="125"/>
      <c r="H834" s="125"/>
      <c r="I834" s="125"/>
      <c r="J834" s="125"/>
      <c r="K834" s="125"/>
      <c r="N834" s="131"/>
      <c r="P834" s="131"/>
      <c r="Q834" s="131"/>
    </row>
    <row r="835" spans="2:17" s="127" customFormat="1" ht="12.75">
      <c r="B835" s="125"/>
      <c r="C835" s="126"/>
      <c r="D835" s="125"/>
      <c r="E835" s="128"/>
      <c r="F835" s="125"/>
      <c r="G835" s="125"/>
      <c r="H835" s="125"/>
      <c r="I835" s="125"/>
      <c r="J835" s="125"/>
      <c r="K835" s="125"/>
      <c r="N835" s="131"/>
      <c r="P835" s="131"/>
      <c r="Q835" s="131"/>
    </row>
    <row r="836" spans="2:17" s="127" customFormat="1" ht="12.75">
      <c r="B836" s="125"/>
      <c r="C836" s="126"/>
      <c r="D836" s="125"/>
      <c r="E836" s="128"/>
      <c r="F836" s="125"/>
      <c r="G836" s="125"/>
      <c r="H836" s="125"/>
      <c r="I836" s="125"/>
      <c r="J836" s="125"/>
      <c r="K836" s="125"/>
      <c r="N836" s="131"/>
      <c r="P836" s="131"/>
      <c r="Q836" s="131"/>
    </row>
    <row r="837" spans="2:17" s="127" customFormat="1" ht="12.75">
      <c r="B837" s="125"/>
      <c r="C837" s="126"/>
      <c r="D837" s="125"/>
      <c r="E837" s="128"/>
      <c r="F837" s="125"/>
      <c r="G837" s="125"/>
      <c r="H837" s="125"/>
      <c r="I837" s="125"/>
      <c r="J837" s="125"/>
      <c r="K837" s="125"/>
      <c r="N837" s="131"/>
      <c r="P837" s="131"/>
      <c r="Q837" s="131"/>
    </row>
    <row r="838" spans="2:17" s="127" customFormat="1" ht="12.75">
      <c r="B838" s="125"/>
      <c r="C838" s="126"/>
      <c r="D838" s="125"/>
      <c r="E838" s="128"/>
      <c r="F838" s="125"/>
      <c r="G838" s="125"/>
      <c r="H838" s="125"/>
      <c r="I838" s="125"/>
      <c r="J838" s="125"/>
      <c r="K838" s="125"/>
      <c r="N838" s="131"/>
      <c r="P838" s="131"/>
      <c r="Q838" s="131"/>
    </row>
    <row r="839" spans="2:17" s="127" customFormat="1" ht="12.75">
      <c r="B839" s="125"/>
      <c r="C839" s="126"/>
      <c r="D839" s="125"/>
      <c r="E839" s="128"/>
      <c r="F839" s="125"/>
      <c r="G839" s="125"/>
      <c r="H839" s="125"/>
      <c r="I839" s="125"/>
      <c r="J839" s="125"/>
      <c r="K839" s="125"/>
      <c r="N839" s="131"/>
      <c r="P839" s="131"/>
      <c r="Q839" s="131"/>
    </row>
    <row r="840" spans="2:17" s="127" customFormat="1" ht="12.75">
      <c r="B840" s="125"/>
      <c r="C840" s="126"/>
      <c r="D840" s="125"/>
      <c r="E840" s="128"/>
      <c r="F840" s="125"/>
      <c r="G840" s="125"/>
      <c r="H840" s="125"/>
      <c r="I840" s="125"/>
      <c r="J840" s="125"/>
      <c r="K840" s="125"/>
      <c r="N840" s="131"/>
      <c r="P840" s="131"/>
      <c r="Q840" s="131"/>
    </row>
    <row r="841" spans="2:17" s="127" customFormat="1" ht="12.75">
      <c r="B841" s="125"/>
      <c r="C841" s="126"/>
      <c r="D841" s="125"/>
      <c r="E841" s="128"/>
      <c r="F841" s="125"/>
      <c r="G841" s="125"/>
      <c r="H841" s="125"/>
      <c r="I841" s="125"/>
      <c r="J841" s="125"/>
      <c r="K841" s="125"/>
      <c r="N841" s="131"/>
      <c r="P841" s="131"/>
      <c r="Q841" s="131"/>
    </row>
    <row r="842" spans="2:17" s="127" customFormat="1" ht="12.75">
      <c r="B842" s="125"/>
      <c r="C842" s="126"/>
      <c r="D842" s="125"/>
      <c r="E842" s="128"/>
      <c r="F842" s="125"/>
      <c r="G842" s="125"/>
      <c r="H842" s="125"/>
      <c r="I842" s="125"/>
      <c r="J842" s="125"/>
      <c r="K842" s="125"/>
      <c r="N842" s="131"/>
      <c r="P842" s="131"/>
      <c r="Q842" s="131"/>
    </row>
    <row r="843" spans="2:17" s="127" customFormat="1" ht="12.75">
      <c r="B843" s="125"/>
      <c r="C843" s="126"/>
      <c r="D843" s="125"/>
      <c r="E843" s="128"/>
      <c r="F843" s="125"/>
      <c r="G843" s="125"/>
      <c r="H843" s="125"/>
      <c r="I843" s="125"/>
      <c r="J843" s="125"/>
      <c r="K843" s="125"/>
      <c r="N843" s="131"/>
      <c r="P843" s="131"/>
      <c r="Q843" s="131"/>
    </row>
    <row r="844" spans="2:17" s="127" customFormat="1" ht="12.75">
      <c r="B844" s="125"/>
      <c r="C844" s="126"/>
      <c r="D844" s="125"/>
      <c r="E844" s="128"/>
      <c r="F844" s="125"/>
      <c r="G844" s="125"/>
      <c r="H844" s="125"/>
      <c r="I844" s="125"/>
      <c r="J844" s="125"/>
      <c r="K844" s="125"/>
      <c r="N844" s="131"/>
      <c r="P844" s="131"/>
      <c r="Q844" s="131"/>
    </row>
    <row r="845" spans="2:17" s="127" customFormat="1" ht="12.75">
      <c r="B845" s="125"/>
      <c r="C845" s="126"/>
      <c r="D845" s="125"/>
      <c r="E845" s="128"/>
      <c r="F845" s="125"/>
      <c r="G845" s="125"/>
      <c r="H845" s="125"/>
      <c r="I845" s="125"/>
      <c r="J845" s="125"/>
      <c r="K845" s="125"/>
      <c r="N845" s="131"/>
      <c r="P845" s="131"/>
      <c r="Q845" s="131"/>
    </row>
    <row r="846" spans="2:17" s="127" customFormat="1" ht="12.75">
      <c r="B846" s="125"/>
      <c r="C846" s="126"/>
      <c r="D846" s="125"/>
      <c r="E846" s="128"/>
      <c r="F846" s="125"/>
      <c r="G846" s="125"/>
      <c r="H846" s="125"/>
      <c r="I846" s="125"/>
      <c r="J846" s="125"/>
      <c r="K846" s="125"/>
      <c r="N846" s="131"/>
      <c r="P846" s="131"/>
      <c r="Q846" s="131"/>
    </row>
    <row r="847" spans="2:17" s="127" customFormat="1" ht="12.75">
      <c r="B847" s="125"/>
      <c r="C847" s="126"/>
      <c r="D847" s="125"/>
      <c r="E847" s="128"/>
      <c r="F847" s="125"/>
      <c r="G847" s="125"/>
      <c r="H847" s="125"/>
      <c r="I847" s="125"/>
      <c r="J847" s="125"/>
      <c r="K847" s="125"/>
      <c r="N847" s="131"/>
      <c r="P847" s="131"/>
      <c r="Q847" s="131"/>
    </row>
    <row r="848" spans="2:17" s="127" customFormat="1" ht="12.75">
      <c r="B848" s="125"/>
      <c r="C848" s="126"/>
      <c r="D848" s="125"/>
      <c r="E848" s="128"/>
      <c r="F848" s="125"/>
      <c r="G848" s="125"/>
      <c r="H848" s="125"/>
      <c r="I848" s="125"/>
      <c r="J848" s="125"/>
      <c r="K848" s="125"/>
      <c r="N848" s="131"/>
      <c r="P848" s="131"/>
      <c r="Q848" s="131"/>
    </row>
    <row r="849" spans="2:17" s="127" customFormat="1" ht="12.75">
      <c r="B849" s="125"/>
      <c r="C849" s="126"/>
      <c r="D849" s="125"/>
      <c r="E849" s="128"/>
      <c r="F849" s="125"/>
      <c r="G849" s="125"/>
      <c r="H849" s="125"/>
      <c r="I849" s="125"/>
      <c r="J849" s="125"/>
      <c r="K849" s="125"/>
      <c r="N849" s="131"/>
      <c r="P849" s="131"/>
      <c r="Q849" s="131"/>
    </row>
    <row r="850" spans="2:17" s="127" customFormat="1" ht="12.75">
      <c r="B850" s="125"/>
      <c r="C850" s="126"/>
      <c r="D850" s="125"/>
      <c r="E850" s="128"/>
      <c r="F850" s="125"/>
      <c r="G850" s="125"/>
      <c r="H850" s="125"/>
      <c r="I850" s="125"/>
      <c r="J850" s="125"/>
      <c r="K850" s="125"/>
      <c r="N850" s="131"/>
      <c r="P850" s="131"/>
      <c r="Q850" s="131"/>
    </row>
    <row r="851" spans="2:17" s="127" customFormat="1" ht="12.75">
      <c r="B851" s="125"/>
      <c r="C851" s="126"/>
      <c r="D851" s="125"/>
      <c r="E851" s="128"/>
      <c r="F851" s="125"/>
      <c r="G851" s="125"/>
      <c r="H851" s="125"/>
      <c r="I851" s="125"/>
      <c r="J851" s="125"/>
      <c r="K851" s="125"/>
      <c r="N851" s="131"/>
      <c r="P851" s="131"/>
      <c r="Q851" s="131"/>
    </row>
    <row r="852" spans="2:17" s="127" customFormat="1" ht="12.75">
      <c r="B852" s="125"/>
      <c r="C852" s="126"/>
      <c r="D852" s="125"/>
      <c r="E852" s="128"/>
      <c r="F852" s="125"/>
      <c r="G852" s="125"/>
      <c r="H852" s="125"/>
      <c r="I852" s="125"/>
      <c r="J852" s="125"/>
      <c r="K852" s="125"/>
      <c r="N852" s="131"/>
      <c r="P852" s="131"/>
      <c r="Q852" s="131"/>
    </row>
    <row r="853" spans="2:17" s="127" customFormat="1" ht="12.75">
      <c r="B853" s="125"/>
      <c r="C853" s="126"/>
      <c r="D853" s="125"/>
      <c r="E853" s="128"/>
      <c r="F853" s="125"/>
      <c r="G853" s="125"/>
      <c r="H853" s="125"/>
      <c r="I853" s="125"/>
      <c r="J853" s="125"/>
      <c r="K853" s="125"/>
      <c r="N853" s="131"/>
      <c r="P853" s="131"/>
      <c r="Q853" s="131"/>
    </row>
    <row r="854" spans="2:17" s="127" customFormat="1" ht="12.75">
      <c r="B854" s="125"/>
      <c r="C854" s="126"/>
      <c r="D854" s="125"/>
      <c r="E854" s="128"/>
      <c r="F854" s="125"/>
      <c r="G854" s="125"/>
      <c r="H854" s="125"/>
      <c r="I854" s="125"/>
      <c r="J854" s="125"/>
      <c r="K854" s="125"/>
      <c r="N854" s="131"/>
      <c r="P854" s="131"/>
      <c r="Q854" s="131"/>
    </row>
    <row r="855" spans="2:17" s="127" customFormat="1" ht="12.75">
      <c r="B855" s="125"/>
      <c r="C855" s="126"/>
      <c r="D855" s="125"/>
      <c r="E855" s="128"/>
      <c r="F855" s="125"/>
      <c r="G855" s="125"/>
      <c r="H855" s="125"/>
      <c r="I855" s="125"/>
      <c r="J855" s="125"/>
      <c r="K855" s="125"/>
      <c r="N855" s="131"/>
      <c r="P855" s="131"/>
      <c r="Q855" s="131"/>
    </row>
    <row r="856" spans="2:17" s="127" customFormat="1" ht="12.75">
      <c r="B856" s="125"/>
      <c r="C856" s="126"/>
      <c r="D856" s="125"/>
      <c r="E856" s="128"/>
      <c r="F856" s="125"/>
      <c r="G856" s="125"/>
      <c r="H856" s="125"/>
      <c r="I856" s="125"/>
      <c r="J856" s="125"/>
      <c r="K856" s="125"/>
      <c r="N856" s="131"/>
      <c r="P856" s="131"/>
      <c r="Q856" s="131"/>
    </row>
    <row r="857" spans="2:17" s="127" customFormat="1" ht="12.75">
      <c r="B857" s="125"/>
      <c r="C857" s="126"/>
      <c r="D857" s="125"/>
      <c r="E857" s="128"/>
      <c r="F857" s="125"/>
      <c r="G857" s="125"/>
      <c r="H857" s="125"/>
      <c r="I857" s="125"/>
      <c r="J857" s="125"/>
      <c r="K857" s="125"/>
      <c r="N857" s="131"/>
      <c r="P857" s="131"/>
      <c r="Q857" s="131"/>
    </row>
    <row r="858" spans="2:17" s="127" customFormat="1" ht="12.75">
      <c r="B858" s="125"/>
      <c r="C858" s="126"/>
      <c r="D858" s="125"/>
      <c r="E858" s="128"/>
      <c r="F858" s="125"/>
      <c r="G858" s="125"/>
      <c r="H858" s="125"/>
      <c r="I858" s="125"/>
      <c r="J858" s="125"/>
      <c r="K858" s="125"/>
      <c r="N858" s="131"/>
      <c r="P858" s="131"/>
      <c r="Q858" s="131"/>
    </row>
    <row r="859" spans="2:17" s="127" customFormat="1" ht="12.75">
      <c r="B859" s="125"/>
      <c r="C859" s="126"/>
      <c r="D859" s="125"/>
      <c r="E859" s="128"/>
      <c r="F859" s="125"/>
      <c r="G859" s="125"/>
      <c r="H859" s="125"/>
      <c r="I859" s="125"/>
      <c r="J859" s="125"/>
      <c r="K859" s="125"/>
      <c r="N859" s="131"/>
      <c r="P859" s="131"/>
      <c r="Q859" s="131"/>
    </row>
    <row r="860" spans="2:17" s="127" customFormat="1" ht="12.75">
      <c r="B860" s="125"/>
      <c r="C860" s="126"/>
      <c r="D860" s="125"/>
      <c r="E860" s="128"/>
      <c r="F860" s="125"/>
      <c r="G860" s="125"/>
      <c r="H860" s="125"/>
      <c r="I860" s="125"/>
      <c r="J860" s="125"/>
      <c r="K860" s="125"/>
      <c r="N860" s="131"/>
      <c r="P860" s="131"/>
      <c r="Q860" s="131"/>
    </row>
    <row r="861" spans="2:17" s="127" customFormat="1" ht="12.75">
      <c r="B861" s="125"/>
      <c r="C861" s="126"/>
      <c r="D861" s="125"/>
      <c r="E861" s="128"/>
      <c r="F861" s="125"/>
      <c r="G861" s="125"/>
      <c r="H861" s="125"/>
      <c r="I861" s="125"/>
      <c r="J861" s="125"/>
      <c r="K861" s="125"/>
      <c r="N861" s="131"/>
      <c r="P861" s="131"/>
      <c r="Q861" s="131"/>
    </row>
    <row r="862" spans="2:17" s="127" customFormat="1" ht="12.75">
      <c r="B862" s="125"/>
      <c r="C862" s="126"/>
      <c r="D862" s="125"/>
      <c r="E862" s="128"/>
      <c r="F862" s="125"/>
      <c r="G862" s="125"/>
      <c r="H862" s="125"/>
      <c r="I862" s="125"/>
      <c r="J862" s="125"/>
      <c r="K862" s="125"/>
      <c r="N862" s="131"/>
      <c r="P862" s="131"/>
      <c r="Q862" s="131"/>
    </row>
    <row r="863" spans="2:17" s="127" customFormat="1" ht="12.75">
      <c r="B863" s="125"/>
      <c r="C863" s="126"/>
      <c r="D863" s="125"/>
      <c r="E863" s="128"/>
      <c r="F863" s="125"/>
      <c r="G863" s="125"/>
      <c r="H863" s="125"/>
      <c r="I863" s="125"/>
      <c r="J863" s="125"/>
      <c r="K863" s="125"/>
      <c r="N863" s="131"/>
      <c r="P863" s="131"/>
      <c r="Q863" s="131"/>
    </row>
    <row r="864" spans="2:17" s="127" customFormat="1" ht="12.75">
      <c r="B864" s="125"/>
      <c r="C864" s="126"/>
      <c r="D864" s="125"/>
      <c r="E864" s="128"/>
      <c r="F864" s="125"/>
      <c r="G864" s="125"/>
      <c r="H864" s="125"/>
      <c r="I864" s="125"/>
      <c r="J864" s="125"/>
      <c r="K864" s="125"/>
      <c r="N864" s="131"/>
      <c r="P864" s="131"/>
      <c r="Q864" s="131"/>
    </row>
    <row r="865" spans="2:17" s="127" customFormat="1" ht="12.75">
      <c r="B865" s="125"/>
      <c r="C865" s="126"/>
      <c r="D865" s="125"/>
      <c r="E865" s="128"/>
      <c r="F865" s="125"/>
      <c r="G865" s="125"/>
      <c r="H865" s="125"/>
      <c r="I865" s="125"/>
      <c r="J865" s="125"/>
      <c r="K865" s="125"/>
      <c r="N865" s="131"/>
      <c r="P865" s="131"/>
      <c r="Q865" s="131"/>
    </row>
    <row r="866" spans="2:17" s="127" customFormat="1" ht="12.75">
      <c r="B866" s="125"/>
      <c r="C866" s="126"/>
      <c r="D866" s="125"/>
      <c r="E866" s="128"/>
      <c r="F866" s="125"/>
      <c r="G866" s="125"/>
      <c r="H866" s="125"/>
      <c r="I866" s="125"/>
      <c r="J866" s="125"/>
      <c r="K866" s="125"/>
      <c r="N866" s="131"/>
      <c r="P866" s="131"/>
      <c r="Q866" s="131"/>
    </row>
    <row r="867" spans="2:17" s="127" customFormat="1" ht="12.75">
      <c r="B867" s="125"/>
      <c r="C867" s="126"/>
      <c r="D867" s="125"/>
      <c r="E867" s="128"/>
      <c r="F867" s="125"/>
      <c r="G867" s="125"/>
      <c r="H867" s="125"/>
      <c r="I867" s="125"/>
      <c r="J867" s="125"/>
      <c r="K867" s="125"/>
      <c r="N867" s="131"/>
      <c r="P867" s="131"/>
      <c r="Q867" s="131"/>
    </row>
    <row r="868" spans="2:17" s="127" customFormat="1" ht="12.75">
      <c r="B868" s="125"/>
      <c r="C868" s="126"/>
      <c r="D868" s="125"/>
      <c r="E868" s="128"/>
      <c r="F868" s="125"/>
      <c r="G868" s="125"/>
      <c r="H868" s="125"/>
      <c r="I868" s="125"/>
      <c r="J868" s="125"/>
      <c r="K868" s="125"/>
      <c r="N868" s="131"/>
      <c r="P868" s="131"/>
      <c r="Q868" s="131"/>
    </row>
    <row r="869" spans="2:17" s="127" customFormat="1" ht="12.75">
      <c r="B869" s="125"/>
      <c r="C869" s="126"/>
      <c r="D869" s="125"/>
      <c r="E869" s="128"/>
      <c r="F869" s="125"/>
      <c r="G869" s="125"/>
      <c r="H869" s="125"/>
      <c r="I869" s="125"/>
      <c r="J869" s="125"/>
      <c r="K869" s="125"/>
      <c r="N869" s="131"/>
      <c r="P869" s="131"/>
      <c r="Q869" s="131"/>
    </row>
    <row r="870" spans="2:17" s="127" customFormat="1" ht="12.75">
      <c r="B870" s="125"/>
      <c r="C870" s="126"/>
      <c r="D870" s="125"/>
      <c r="E870" s="128"/>
      <c r="F870" s="125"/>
      <c r="G870" s="125"/>
      <c r="H870" s="125"/>
      <c r="I870" s="125"/>
      <c r="J870" s="125"/>
      <c r="K870" s="125"/>
      <c r="N870" s="131"/>
      <c r="P870" s="131"/>
      <c r="Q870" s="131"/>
    </row>
    <row r="871" spans="2:17" s="127" customFormat="1" ht="12.75">
      <c r="B871" s="125"/>
      <c r="C871" s="126"/>
      <c r="D871" s="125"/>
      <c r="E871" s="128"/>
      <c r="F871" s="125"/>
      <c r="G871" s="125"/>
      <c r="H871" s="125"/>
      <c r="I871" s="125"/>
      <c r="J871" s="125"/>
      <c r="K871" s="125"/>
      <c r="N871" s="131"/>
      <c r="P871" s="131"/>
      <c r="Q871" s="131"/>
    </row>
    <row r="872" spans="2:17" s="127" customFormat="1" ht="12.75">
      <c r="B872" s="125"/>
      <c r="C872" s="126"/>
      <c r="D872" s="125"/>
      <c r="E872" s="128"/>
      <c r="F872" s="125"/>
      <c r="G872" s="125"/>
      <c r="H872" s="125"/>
      <c r="I872" s="125"/>
      <c r="J872" s="125"/>
      <c r="K872" s="125"/>
      <c r="N872" s="131"/>
      <c r="P872" s="131"/>
      <c r="Q872" s="131"/>
    </row>
    <row r="873" spans="2:17" s="127" customFormat="1" ht="12.75">
      <c r="B873" s="125"/>
      <c r="C873" s="126"/>
      <c r="D873" s="125"/>
      <c r="E873" s="128"/>
      <c r="F873" s="125"/>
      <c r="G873" s="125"/>
      <c r="H873" s="125"/>
      <c r="I873" s="125"/>
      <c r="J873" s="125"/>
      <c r="K873" s="125"/>
      <c r="N873" s="131"/>
      <c r="P873" s="131"/>
      <c r="Q873" s="131"/>
    </row>
    <row r="874" spans="2:17" s="127" customFormat="1" ht="12.75">
      <c r="B874" s="125"/>
      <c r="C874" s="126"/>
      <c r="D874" s="125"/>
      <c r="E874" s="128"/>
      <c r="F874" s="125"/>
      <c r="G874" s="125"/>
      <c r="H874" s="125"/>
      <c r="I874" s="125"/>
      <c r="J874" s="125"/>
      <c r="K874" s="125"/>
      <c r="N874" s="131"/>
      <c r="P874" s="131"/>
      <c r="Q874" s="131"/>
    </row>
    <row r="875" spans="2:17" s="127" customFormat="1" ht="12.75">
      <c r="B875" s="125"/>
      <c r="C875" s="126"/>
      <c r="D875" s="125"/>
      <c r="E875" s="128"/>
      <c r="F875" s="125"/>
      <c r="G875" s="125"/>
      <c r="H875" s="125"/>
      <c r="I875" s="125"/>
      <c r="J875" s="125"/>
      <c r="K875" s="125"/>
      <c r="N875" s="131"/>
      <c r="P875" s="131"/>
      <c r="Q875" s="131"/>
    </row>
    <row r="876" spans="2:17" s="127" customFormat="1" ht="12.75">
      <c r="B876" s="125"/>
      <c r="C876" s="126"/>
      <c r="D876" s="125"/>
      <c r="E876" s="128"/>
      <c r="F876" s="125"/>
      <c r="G876" s="125"/>
      <c r="H876" s="125"/>
      <c r="I876" s="125"/>
      <c r="J876" s="125"/>
      <c r="K876" s="125"/>
      <c r="N876" s="131"/>
      <c r="P876" s="131"/>
      <c r="Q876" s="131"/>
    </row>
    <row r="877" spans="2:17" s="127" customFormat="1" ht="12.75">
      <c r="B877" s="125"/>
      <c r="C877" s="126"/>
      <c r="D877" s="125"/>
      <c r="E877" s="128"/>
      <c r="F877" s="125"/>
      <c r="G877" s="125"/>
      <c r="H877" s="125"/>
      <c r="I877" s="125"/>
      <c r="J877" s="125"/>
      <c r="K877" s="125"/>
      <c r="N877" s="131"/>
      <c r="P877" s="131"/>
      <c r="Q877" s="131"/>
    </row>
    <row r="878" spans="2:17" s="127" customFormat="1" ht="12.75">
      <c r="B878" s="125"/>
      <c r="C878" s="126"/>
      <c r="D878" s="125"/>
      <c r="E878" s="128"/>
      <c r="F878" s="125"/>
      <c r="G878" s="125"/>
      <c r="H878" s="125"/>
      <c r="I878" s="125"/>
      <c r="J878" s="125"/>
      <c r="K878" s="125"/>
      <c r="N878" s="131"/>
      <c r="P878" s="131"/>
      <c r="Q878" s="131"/>
    </row>
    <row r="879" spans="2:17" s="127" customFormat="1" ht="12.75">
      <c r="B879" s="125"/>
      <c r="C879" s="126"/>
      <c r="D879" s="125"/>
      <c r="E879" s="128"/>
      <c r="F879" s="125"/>
      <c r="G879" s="125"/>
      <c r="H879" s="125"/>
      <c r="I879" s="125"/>
      <c r="J879" s="125"/>
      <c r="K879" s="125"/>
      <c r="N879" s="131"/>
      <c r="P879" s="131"/>
      <c r="Q879" s="131"/>
    </row>
    <row r="880" spans="2:17" s="127" customFormat="1" ht="12.75">
      <c r="B880" s="125"/>
      <c r="C880" s="126"/>
      <c r="D880" s="125"/>
      <c r="E880" s="128"/>
      <c r="F880" s="125"/>
      <c r="G880" s="125"/>
      <c r="H880" s="125"/>
      <c r="I880" s="125"/>
      <c r="J880" s="125"/>
      <c r="K880" s="125"/>
      <c r="N880" s="131"/>
      <c r="P880" s="131"/>
      <c r="Q880" s="131"/>
    </row>
    <row r="881" spans="2:17" s="127" customFormat="1" ht="12.75">
      <c r="B881" s="125"/>
      <c r="C881" s="126"/>
      <c r="D881" s="125"/>
      <c r="E881" s="128"/>
      <c r="F881" s="125"/>
      <c r="G881" s="125"/>
      <c r="H881" s="125"/>
      <c r="I881" s="125"/>
      <c r="J881" s="125"/>
      <c r="K881" s="125"/>
      <c r="N881" s="131"/>
      <c r="P881" s="131"/>
      <c r="Q881" s="131"/>
    </row>
    <row r="882" spans="2:17" s="127" customFormat="1" ht="12.75">
      <c r="B882" s="125"/>
      <c r="C882" s="126"/>
      <c r="D882" s="125"/>
      <c r="E882" s="128"/>
      <c r="F882" s="125"/>
      <c r="G882" s="125"/>
      <c r="H882" s="125"/>
      <c r="I882" s="125"/>
      <c r="J882" s="125"/>
      <c r="K882" s="125"/>
      <c r="N882" s="131"/>
      <c r="P882" s="131"/>
      <c r="Q882" s="131"/>
    </row>
    <row r="883" spans="2:17" s="127" customFormat="1" ht="12.75">
      <c r="B883" s="125"/>
      <c r="C883" s="126"/>
      <c r="D883" s="125"/>
      <c r="E883" s="128"/>
      <c r="F883" s="125"/>
      <c r="G883" s="125"/>
      <c r="H883" s="125"/>
      <c r="I883" s="125"/>
      <c r="J883" s="125"/>
      <c r="K883" s="125"/>
      <c r="N883" s="131"/>
      <c r="P883" s="131"/>
      <c r="Q883" s="131"/>
    </row>
    <row r="884" spans="2:17" s="127" customFormat="1" ht="12.75">
      <c r="B884" s="125"/>
      <c r="C884" s="126"/>
      <c r="D884" s="125"/>
      <c r="E884" s="128"/>
      <c r="F884" s="125"/>
      <c r="G884" s="125"/>
      <c r="H884" s="125"/>
      <c r="I884" s="125"/>
      <c r="J884" s="125"/>
      <c r="K884" s="125"/>
      <c r="N884" s="131"/>
      <c r="P884" s="131"/>
      <c r="Q884" s="131"/>
    </row>
    <row r="885" spans="2:17" s="127" customFormat="1" ht="12.75">
      <c r="B885" s="125"/>
      <c r="C885" s="126"/>
      <c r="D885" s="125"/>
      <c r="E885" s="128"/>
      <c r="F885" s="125"/>
      <c r="G885" s="125"/>
      <c r="H885" s="125"/>
      <c r="I885" s="125"/>
      <c r="J885" s="125"/>
      <c r="K885" s="125"/>
      <c r="N885" s="131"/>
      <c r="P885" s="131"/>
      <c r="Q885" s="131"/>
    </row>
    <row r="886" spans="2:17" s="127" customFormat="1" ht="12.75">
      <c r="B886" s="125"/>
      <c r="C886" s="126"/>
      <c r="D886" s="125"/>
      <c r="E886" s="128"/>
      <c r="F886" s="125"/>
      <c r="G886" s="125"/>
      <c r="H886" s="125"/>
      <c r="I886" s="125"/>
      <c r="J886" s="125"/>
      <c r="K886" s="125"/>
      <c r="N886" s="131"/>
      <c r="P886" s="131"/>
      <c r="Q886" s="131"/>
    </row>
    <row r="887" spans="2:17" s="127" customFormat="1" ht="12.75">
      <c r="B887" s="125"/>
      <c r="C887" s="126"/>
      <c r="D887" s="125"/>
      <c r="E887" s="128"/>
      <c r="F887" s="125"/>
      <c r="G887" s="125"/>
      <c r="H887" s="125"/>
      <c r="I887" s="125"/>
      <c r="J887" s="125"/>
      <c r="K887" s="125"/>
      <c r="N887" s="131"/>
      <c r="P887" s="131"/>
      <c r="Q887" s="131"/>
    </row>
    <row r="888" spans="2:17" s="127" customFormat="1" ht="12.75">
      <c r="B888" s="125"/>
      <c r="C888" s="126"/>
      <c r="D888" s="125"/>
      <c r="E888" s="128"/>
      <c r="F888" s="125"/>
      <c r="G888" s="125"/>
      <c r="H888" s="125"/>
      <c r="I888" s="125"/>
      <c r="J888" s="125"/>
      <c r="K888" s="125"/>
      <c r="N888" s="131"/>
      <c r="P888" s="131"/>
      <c r="Q888" s="131"/>
    </row>
    <row r="889" spans="2:17" s="127" customFormat="1" ht="12.75">
      <c r="B889" s="125"/>
      <c r="C889" s="126"/>
      <c r="D889" s="125"/>
      <c r="E889" s="128"/>
      <c r="F889" s="125"/>
      <c r="G889" s="125"/>
      <c r="H889" s="125"/>
      <c r="I889" s="125"/>
      <c r="J889" s="125"/>
      <c r="K889" s="125"/>
      <c r="N889" s="131"/>
      <c r="P889" s="131"/>
      <c r="Q889" s="131"/>
    </row>
    <row r="890" spans="2:17" s="127" customFormat="1" ht="12.75">
      <c r="B890" s="125"/>
      <c r="C890" s="126"/>
      <c r="D890" s="125"/>
      <c r="E890" s="128"/>
      <c r="F890" s="125"/>
      <c r="G890" s="125"/>
      <c r="H890" s="125"/>
      <c r="I890" s="125"/>
      <c r="J890" s="125"/>
      <c r="K890" s="125"/>
      <c r="N890" s="131"/>
      <c r="P890" s="131"/>
      <c r="Q890" s="131"/>
    </row>
    <row r="891" spans="2:17" s="127" customFormat="1" ht="12.75">
      <c r="B891" s="125"/>
      <c r="C891" s="126"/>
      <c r="D891" s="125"/>
      <c r="E891" s="128"/>
      <c r="F891" s="125"/>
      <c r="G891" s="125"/>
      <c r="H891" s="125"/>
      <c r="I891" s="125"/>
      <c r="J891" s="125"/>
      <c r="K891" s="125"/>
      <c r="N891" s="131"/>
      <c r="P891" s="131"/>
      <c r="Q891" s="131"/>
    </row>
    <row r="892" spans="2:17" s="127" customFormat="1" ht="12.75">
      <c r="B892" s="125"/>
      <c r="C892" s="126"/>
      <c r="D892" s="125"/>
      <c r="E892" s="128"/>
      <c r="F892" s="125"/>
      <c r="G892" s="125"/>
      <c r="H892" s="125"/>
      <c r="I892" s="125"/>
      <c r="J892" s="125"/>
      <c r="K892" s="125"/>
      <c r="N892" s="131"/>
      <c r="P892" s="131"/>
      <c r="Q892" s="131"/>
    </row>
    <row r="893" spans="2:17" s="127" customFormat="1" ht="12.75">
      <c r="B893" s="125"/>
      <c r="C893" s="126"/>
      <c r="D893" s="125"/>
      <c r="E893" s="128"/>
      <c r="F893" s="125"/>
      <c r="G893" s="125"/>
      <c r="H893" s="125"/>
      <c r="I893" s="125"/>
      <c r="J893" s="125"/>
      <c r="K893" s="125"/>
      <c r="N893" s="131"/>
      <c r="P893" s="131"/>
      <c r="Q893" s="131"/>
    </row>
    <row r="894" spans="2:17" s="127" customFormat="1" ht="12.75">
      <c r="B894" s="125"/>
      <c r="C894" s="126"/>
      <c r="D894" s="125"/>
      <c r="E894" s="128"/>
      <c r="F894" s="125"/>
      <c r="G894" s="125"/>
      <c r="H894" s="125"/>
      <c r="I894" s="125"/>
      <c r="J894" s="125"/>
      <c r="K894" s="125"/>
      <c r="N894" s="131"/>
      <c r="P894" s="131"/>
      <c r="Q894" s="131"/>
    </row>
    <row r="895" spans="2:17" s="127" customFormat="1" ht="12.75">
      <c r="B895" s="125"/>
      <c r="C895" s="126"/>
      <c r="D895" s="125"/>
      <c r="E895" s="128"/>
      <c r="F895" s="125"/>
      <c r="G895" s="125"/>
      <c r="H895" s="125"/>
      <c r="I895" s="125"/>
      <c r="J895" s="125"/>
      <c r="K895" s="125"/>
      <c r="N895" s="131"/>
      <c r="P895" s="131"/>
      <c r="Q895" s="131"/>
    </row>
    <row r="896" spans="2:17" s="127" customFormat="1" ht="12.75">
      <c r="B896" s="125"/>
      <c r="C896" s="126"/>
      <c r="D896" s="125"/>
      <c r="E896" s="128"/>
      <c r="F896" s="125"/>
      <c r="G896" s="125"/>
      <c r="H896" s="125"/>
      <c r="I896" s="125"/>
      <c r="J896" s="125"/>
      <c r="K896" s="125"/>
      <c r="N896" s="131"/>
      <c r="P896" s="131"/>
      <c r="Q896" s="131"/>
    </row>
    <row r="897" spans="2:17" s="127" customFormat="1" ht="12.75">
      <c r="B897" s="125"/>
      <c r="C897" s="126"/>
      <c r="D897" s="125"/>
      <c r="E897" s="128"/>
      <c r="F897" s="125"/>
      <c r="G897" s="125"/>
      <c r="H897" s="125"/>
      <c r="I897" s="125"/>
      <c r="J897" s="125"/>
      <c r="K897" s="125"/>
      <c r="N897" s="131"/>
      <c r="P897" s="131"/>
      <c r="Q897" s="131"/>
    </row>
    <row r="898" spans="2:17" s="127" customFormat="1" ht="12.75">
      <c r="B898" s="125"/>
      <c r="C898" s="126"/>
      <c r="D898" s="125"/>
      <c r="E898" s="128"/>
      <c r="F898" s="125"/>
      <c r="G898" s="125"/>
      <c r="H898" s="125"/>
      <c r="I898" s="125"/>
      <c r="J898" s="125"/>
      <c r="K898" s="125"/>
      <c r="N898" s="131"/>
      <c r="P898" s="131"/>
      <c r="Q898" s="131"/>
    </row>
    <row r="899" spans="2:17" s="127" customFormat="1" ht="12.75">
      <c r="B899" s="125"/>
      <c r="C899" s="126"/>
      <c r="D899" s="125"/>
      <c r="E899" s="128"/>
      <c r="F899" s="125"/>
      <c r="G899" s="125"/>
      <c r="H899" s="125"/>
      <c r="I899" s="125"/>
      <c r="J899" s="125"/>
      <c r="K899" s="125"/>
      <c r="N899" s="131"/>
      <c r="P899" s="131"/>
      <c r="Q899" s="131"/>
    </row>
    <row r="900" spans="2:17" s="127" customFormat="1" ht="12.75">
      <c r="B900" s="125"/>
      <c r="C900" s="126"/>
      <c r="D900" s="125"/>
      <c r="E900" s="128"/>
      <c r="F900" s="125"/>
      <c r="G900" s="125"/>
      <c r="H900" s="125"/>
      <c r="I900" s="125"/>
      <c r="J900" s="125"/>
      <c r="K900" s="125"/>
      <c r="N900" s="131"/>
      <c r="P900" s="131"/>
      <c r="Q900" s="131"/>
    </row>
    <row r="901" spans="2:17" s="127" customFormat="1" ht="12.75">
      <c r="B901" s="125"/>
      <c r="C901" s="126"/>
      <c r="D901" s="125"/>
      <c r="E901" s="128"/>
      <c r="F901" s="125"/>
      <c r="G901" s="125"/>
      <c r="H901" s="125"/>
      <c r="I901" s="125"/>
      <c r="J901" s="125"/>
      <c r="K901" s="125"/>
      <c r="N901" s="131"/>
      <c r="P901" s="131"/>
      <c r="Q901" s="131"/>
    </row>
    <row r="902" spans="2:17" s="127" customFormat="1" ht="12.75">
      <c r="B902" s="125"/>
      <c r="C902" s="126"/>
      <c r="D902" s="125"/>
      <c r="E902" s="128"/>
      <c r="F902" s="125"/>
      <c r="G902" s="125"/>
      <c r="H902" s="125"/>
      <c r="I902" s="125"/>
      <c r="J902" s="125"/>
      <c r="K902" s="125"/>
      <c r="N902" s="131"/>
      <c r="P902" s="131"/>
      <c r="Q902" s="131"/>
    </row>
    <row r="903" spans="2:17" s="127" customFormat="1" ht="12.75">
      <c r="B903" s="125"/>
      <c r="C903" s="126"/>
      <c r="D903" s="125"/>
      <c r="E903" s="128"/>
      <c r="F903" s="125"/>
      <c r="G903" s="125"/>
      <c r="H903" s="125"/>
      <c r="I903" s="125"/>
      <c r="J903" s="125"/>
      <c r="K903" s="125"/>
      <c r="N903" s="131"/>
      <c r="P903" s="131"/>
      <c r="Q903" s="131"/>
    </row>
    <row r="904" spans="2:17" s="127" customFormat="1" ht="12.75">
      <c r="B904" s="125"/>
      <c r="C904" s="126"/>
      <c r="D904" s="125"/>
      <c r="E904" s="128"/>
      <c r="F904" s="125"/>
      <c r="G904" s="125"/>
      <c r="H904" s="125"/>
      <c r="I904" s="125"/>
      <c r="J904" s="125"/>
      <c r="K904" s="125"/>
      <c r="N904" s="131"/>
      <c r="P904" s="131"/>
      <c r="Q904" s="131"/>
    </row>
    <row r="905" spans="2:17" s="127" customFormat="1" ht="12.75">
      <c r="B905" s="125"/>
      <c r="C905" s="126"/>
      <c r="D905" s="125"/>
      <c r="E905" s="128"/>
      <c r="F905" s="125"/>
      <c r="G905" s="125"/>
      <c r="H905" s="125"/>
      <c r="I905" s="125"/>
      <c r="J905" s="125"/>
      <c r="K905" s="125"/>
      <c r="N905" s="131"/>
      <c r="P905" s="131"/>
      <c r="Q905" s="131"/>
    </row>
    <row r="906" spans="2:17" s="127" customFormat="1" ht="12.75">
      <c r="B906" s="125"/>
      <c r="C906" s="126"/>
      <c r="D906" s="125"/>
      <c r="E906" s="128"/>
      <c r="F906" s="125"/>
      <c r="G906" s="125"/>
      <c r="H906" s="125"/>
      <c r="I906" s="125"/>
      <c r="J906" s="125"/>
      <c r="K906" s="125"/>
      <c r="N906" s="131"/>
      <c r="P906" s="131"/>
      <c r="Q906" s="131"/>
    </row>
    <row r="907" spans="2:17" s="127" customFormat="1" ht="12.75">
      <c r="B907" s="125"/>
      <c r="C907" s="126"/>
      <c r="D907" s="125"/>
      <c r="E907" s="128"/>
      <c r="F907" s="125"/>
      <c r="G907" s="125"/>
      <c r="H907" s="125"/>
      <c r="I907" s="125"/>
      <c r="J907" s="125"/>
      <c r="K907" s="125"/>
      <c r="N907" s="131"/>
      <c r="P907" s="131"/>
      <c r="Q907" s="131"/>
    </row>
    <row r="908" spans="2:17" s="127" customFormat="1" ht="12.75">
      <c r="B908" s="125"/>
      <c r="C908" s="126"/>
      <c r="D908" s="125"/>
      <c r="E908" s="128"/>
      <c r="F908" s="125"/>
      <c r="G908" s="125"/>
      <c r="H908" s="125"/>
      <c r="I908" s="125"/>
      <c r="J908" s="125"/>
      <c r="K908" s="125"/>
      <c r="N908" s="131"/>
      <c r="P908" s="131"/>
      <c r="Q908" s="131"/>
    </row>
    <row r="909" spans="2:17" s="127" customFormat="1" ht="12.75">
      <c r="B909" s="125"/>
      <c r="C909" s="126"/>
      <c r="D909" s="125"/>
      <c r="E909" s="128"/>
      <c r="F909" s="125"/>
      <c r="G909" s="125"/>
      <c r="H909" s="125"/>
      <c r="I909" s="125"/>
      <c r="J909" s="125"/>
      <c r="K909" s="125"/>
      <c r="N909" s="131"/>
      <c r="P909" s="131"/>
      <c r="Q909" s="131"/>
    </row>
    <row r="910" spans="2:17" s="127" customFormat="1" ht="12.75">
      <c r="B910" s="125"/>
      <c r="C910" s="126"/>
      <c r="D910" s="125"/>
      <c r="E910" s="128"/>
      <c r="F910" s="125"/>
      <c r="G910" s="125"/>
      <c r="H910" s="125"/>
      <c r="I910" s="125"/>
      <c r="J910" s="125"/>
      <c r="K910" s="125"/>
      <c r="N910" s="131"/>
      <c r="P910" s="131"/>
      <c r="Q910" s="131"/>
    </row>
    <row r="911" spans="2:17" s="127" customFormat="1" ht="12.75">
      <c r="B911" s="125"/>
      <c r="C911" s="126"/>
      <c r="D911" s="125"/>
      <c r="E911" s="128"/>
      <c r="F911" s="125"/>
      <c r="G911" s="125"/>
      <c r="H911" s="125"/>
      <c r="I911" s="125"/>
      <c r="J911" s="125"/>
      <c r="K911" s="125"/>
      <c r="N911" s="131"/>
      <c r="P911" s="131"/>
      <c r="Q911" s="131"/>
    </row>
  </sheetData>
  <sheetProtection password="F855" sheet="1"/>
  <mergeCells count="82">
    <mergeCell ref="I381:K381"/>
    <mergeCell ref="F391:K391"/>
    <mergeCell ref="B392:B393"/>
    <mergeCell ref="D392:D393"/>
    <mergeCell ref="E392:E394"/>
    <mergeCell ref="F392:H392"/>
    <mergeCell ref="I392:K392"/>
    <mergeCell ref="A339:K339"/>
    <mergeCell ref="A341:K341"/>
    <mergeCell ref="E343:E346"/>
    <mergeCell ref="F343:K343"/>
    <mergeCell ref="B344:B345"/>
    <mergeCell ref="D344:D345"/>
    <mergeCell ref="F344:H344"/>
    <mergeCell ref="I344:K344"/>
    <mergeCell ref="F292:P292"/>
    <mergeCell ref="A293:K293"/>
    <mergeCell ref="A295:K295"/>
    <mergeCell ref="E297:E300"/>
    <mergeCell ref="F297:K297"/>
    <mergeCell ref="B298:B299"/>
    <mergeCell ref="D298:D299"/>
    <mergeCell ref="F298:H298"/>
    <mergeCell ref="I298:K298"/>
    <mergeCell ref="A242:K242"/>
    <mergeCell ref="A244:K244"/>
    <mergeCell ref="A246:K246"/>
    <mergeCell ref="E248:E251"/>
    <mergeCell ref="F248:K248"/>
    <mergeCell ref="B249:B250"/>
    <mergeCell ref="D249:D250"/>
    <mergeCell ref="F249:H249"/>
    <mergeCell ref="I249:K249"/>
    <mergeCell ref="A193:K193"/>
    <mergeCell ref="A194:K194"/>
    <mergeCell ref="A195:K195"/>
    <mergeCell ref="F197:H197"/>
    <mergeCell ref="I197:K197"/>
    <mergeCell ref="E198:E200"/>
    <mergeCell ref="F198:K198"/>
    <mergeCell ref="A147:K147"/>
    <mergeCell ref="A149:K149"/>
    <mergeCell ref="A151:K151"/>
    <mergeCell ref="F152:H152"/>
    <mergeCell ref="I152:K152"/>
    <mergeCell ref="B153:B154"/>
    <mergeCell ref="C153:C154"/>
    <mergeCell ref="D153:D154"/>
    <mergeCell ref="E153:E154"/>
    <mergeCell ref="F153:K153"/>
    <mergeCell ref="A98:K98"/>
    <mergeCell ref="A100:K100"/>
    <mergeCell ref="A102:K102"/>
    <mergeCell ref="B104:B106"/>
    <mergeCell ref="C104:C106"/>
    <mergeCell ref="D104:D106"/>
    <mergeCell ref="E104:E107"/>
    <mergeCell ref="F104:K104"/>
    <mergeCell ref="F105:H105"/>
    <mergeCell ref="I105:K105"/>
    <mergeCell ref="B56:B58"/>
    <mergeCell ref="C56:C58"/>
    <mergeCell ref="D56:D58"/>
    <mergeCell ref="E56:E59"/>
    <mergeCell ref="F56:H56"/>
    <mergeCell ref="I56:K56"/>
    <mergeCell ref="A48:K48"/>
    <mergeCell ref="F49:P49"/>
    <mergeCell ref="A50:K50"/>
    <mergeCell ref="A52:K52"/>
    <mergeCell ref="F54:K54"/>
    <mergeCell ref="F55:K55"/>
    <mergeCell ref="I378:J378"/>
    <mergeCell ref="A1:K1"/>
    <mergeCell ref="A3:K3"/>
    <mergeCell ref="A5:K5"/>
    <mergeCell ref="F7:K7"/>
    <mergeCell ref="B8:B9"/>
    <mergeCell ref="D8:D9"/>
    <mergeCell ref="E8:E9"/>
    <mergeCell ref="F8:H8"/>
    <mergeCell ref="I8:K8"/>
  </mergeCells>
  <printOptions/>
  <pageMargins left="0.15" right="0.15" top="0.03" bottom="0.15" header="0.2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</cp:lastModifiedBy>
  <cp:lastPrinted>2018-10-17T02:18:54Z</cp:lastPrinted>
  <dcterms:created xsi:type="dcterms:W3CDTF">2006-06-17T11:51:43Z</dcterms:created>
  <dcterms:modified xsi:type="dcterms:W3CDTF">2018-10-19T03:14:43Z</dcterms:modified>
  <cp:category/>
  <cp:version/>
  <cp:contentType/>
  <cp:contentStatus/>
</cp:coreProperties>
</file>